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120" yWindow="75" windowWidth="14955" windowHeight="5520" activeTab="0"/>
  </bookViews>
  <sheets>
    <sheet name="交通費發放名冊" sheetId="1" r:id="rId1"/>
    <sheet name="對照表" sheetId="2" r:id="rId2"/>
    <sheet name="表單資料" sheetId="3" state="hidden" r:id="rId3"/>
  </sheets>
  <externalReferences>
    <externalReference r:id="rId6"/>
  </externalReferences>
  <definedNames>
    <definedName name="迄站">'表單資料'!$D$2:$D$6</definedName>
    <definedName name="起站">'表單資料'!$C$2:$C$10</definedName>
    <definedName name="羅東">'[1]帳號資料'!#REF!</definedName>
    <definedName name="羅東鎮">'[1]帳號資料'!#REF!</definedName>
  </definedNames>
  <calcPr fullCalcOnLoad="1"/>
</workbook>
</file>

<file path=xl/sharedStrings.xml><?xml version="1.0" encoding="utf-8"?>
<sst xmlns="http://schemas.openxmlformats.org/spreadsheetml/2006/main" count="130" uniqueCount="51">
  <si>
    <t>受託局名
及局號戳</t>
  </si>
  <si>
    <t>存款日期</t>
  </si>
  <si>
    <t>序號</t>
  </si>
  <si>
    <t>存簿帳號</t>
  </si>
  <si>
    <t>戶名</t>
  </si>
  <si>
    <t>年次</t>
  </si>
  <si>
    <t>起站</t>
  </si>
  <si>
    <t>迄站</t>
  </si>
  <si>
    <t>交通費</t>
  </si>
  <si>
    <t>複檢日期</t>
  </si>
  <si>
    <t>合計</t>
  </si>
  <si>
    <t>宜蘭</t>
  </si>
  <si>
    <t>冬山</t>
  </si>
  <si>
    <t>台北</t>
  </si>
  <si>
    <t>羅東</t>
  </si>
  <si>
    <t>南澳</t>
  </si>
  <si>
    <t>高雄</t>
  </si>
  <si>
    <t>東澳</t>
  </si>
  <si>
    <t>蘇澳</t>
  </si>
  <si>
    <t>蘇澳新</t>
  </si>
  <si>
    <t>礁溪</t>
  </si>
  <si>
    <t>頭城</t>
  </si>
  <si>
    <t>起站</t>
  </si>
  <si>
    <t>迄站</t>
  </si>
  <si>
    <t>台中</t>
  </si>
  <si>
    <t>台南</t>
  </si>
  <si>
    <t>花連</t>
  </si>
  <si>
    <t>花蓮</t>
  </si>
  <si>
    <t>車資對照表</t>
  </si>
  <si>
    <t>起站</t>
  </si>
  <si>
    <t>迄站</t>
  </si>
  <si>
    <t>金額</t>
  </si>
  <si>
    <t>員工
立帳局號</t>
  </si>
  <si>
    <t>戶 籍
鄉鎮市</t>
  </si>
  <si>
    <t>膳食費</t>
  </si>
  <si>
    <t>身分證字號</t>
  </si>
  <si>
    <t>南澳</t>
  </si>
  <si>
    <t>蘇澳新</t>
  </si>
  <si>
    <t>冬山</t>
  </si>
  <si>
    <t>羅東</t>
  </si>
  <si>
    <t>宜蘭</t>
  </si>
  <si>
    <t>礁溪</t>
  </si>
  <si>
    <t>頭城</t>
  </si>
  <si>
    <t>南澳</t>
  </si>
  <si>
    <t>東澳</t>
  </si>
  <si>
    <t>蘇澳</t>
  </si>
  <si>
    <r>
      <t>地址</t>
    </r>
    <r>
      <rPr>
        <b/>
        <sz val="12"/>
        <color indexed="10"/>
        <rFont val="標楷體"/>
        <family val="4"/>
      </rPr>
      <t>（自鄉鎮市開始輸入）</t>
    </r>
  </si>
  <si>
    <t>膳食費單價：</t>
  </si>
  <si>
    <t>宜蘭縣</t>
  </si>
  <si>
    <t>公所名</t>
  </si>
  <si>
    <t>公所轄內役男赴外縣市複檢交通費、膳食費核發名冊</t>
  </si>
</sst>
</file>

<file path=xl/styles.xml><?xml version="1.0" encoding="utf-8"?>
<styleSheet xmlns="http://schemas.openxmlformats.org/spreadsheetml/2006/main">
  <numFmts count="4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_ "/>
    <numFmt numFmtId="185" formatCode="0_ "/>
    <numFmt numFmtId="186" formatCode="#,##0_);[Red]\(#,##0\)"/>
    <numFmt numFmtId="187" formatCode="_-* #,##0_-;\-* #,##0_-;_-* &quot;-&quot;??_-;_-@_-"/>
    <numFmt numFmtId="188" formatCode="0_);[Red]\(0\)"/>
    <numFmt numFmtId="189" formatCode="m&quot;月&quot;d&quot;日&quot;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-404]AM/PM\ hh:mm:ss"/>
    <numFmt numFmtId="194" formatCode="m/d;@"/>
    <numFmt numFmtId="195" formatCode="mmdd"/>
    <numFmt numFmtId="196" formatCode="0.00_ "/>
    <numFmt numFmtId="197" formatCode="yyyy/m/d\ hh:mm:ss"/>
    <numFmt numFmtId="198" formatCode="0.00_);[Red]\(0.00\)"/>
    <numFmt numFmtId="199" formatCode="yyyy&quot;年&quot;m&quot;月&quot;d&quot;日&quot;;@"/>
    <numFmt numFmtId="200" formatCode="yyyy&quot;年&quot;m&quot;月&quot;"/>
    <numFmt numFmtId="201" formatCode="[$-404]e&quot;年&quot;m&quot;月&quot;;@"/>
    <numFmt numFmtId="202" formatCode="[$-404]e/m/d;@"/>
    <numFmt numFmtId="203" formatCode="[DBNum1][$-404]General"/>
    <numFmt numFmtId="204" formatCode="[DBNum2][$-404]General"/>
    <numFmt numFmtId="205" formatCode="[DBNum2]&quot;新臺幣&quot;\ [$-404]General\ &quot;元&quot;&quot;整&quot;"/>
  </numFmts>
  <fonts count="33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b/>
      <sz val="1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新細明體"/>
      <family val="1"/>
    </font>
    <font>
      <sz val="10"/>
      <color indexed="9"/>
      <name val="新細明體"/>
      <family val="1"/>
    </font>
    <font>
      <sz val="10"/>
      <name val="標楷體"/>
      <family val="4"/>
    </font>
    <font>
      <sz val="10"/>
      <color indexed="8"/>
      <name val="標楷體"/>
      <family val="4"/>
    </font>
    <font>
      <sz val="10"/>
      <color indexed="9"/>
      <name val="標楷體"/>
      <family val="4"/>
    </font>
    <font>
      <sz val="12"/>
      <color indexed="9"/>
      <name val="標楷體"/>
      <family val="4"/>
    </font>
    <font>
      <sz val="8"/>
      <name val="標楷體"/>
      <family val="4"/>
    </font>
    <font>
      <sz val="12"/>
      <name val="標楷體"/>
      <family val="4"/>
    </font>
    <font>
      <sz val="10"/>
      <color indexed="10"/>
      <name val="標楷體"/>
      <family val="4"/>
    </font>
    <font>
      <sz val="12"/>
      <color indexed="10"/>
      <name val="標楷體"/>
      <family val="4"/>
    </font>
    <font>
      <sz val="12"/>
      <color indexed="10"/>
      <name val="新細明體"/>
      <family val="1"/>
    </font>
    <font>
      <sz val="10"/>
      <color indexed="10"/>
      <name val="新細明體"/>
      <family val="1"/>
    </font>
    <font>
      <sz val="16"/>
      <color indexed="9"/>
      <name val="新細明體"/>
      <family val="1"/>
    </font>
    <font>
      <b/>
      <sz val="14"/>
      <color indexed="9"/>
      <name val="新細明體"/>
      <family val="1"/>
    </font>
    <font>
      <sz val="16"/>
      <color indexed="10"/>
      <name val="新細明體"/>
      <family val="1"/>
    </font>
    <font>
      <b/>
      <sz val="16"/>
      <color indexed="10"/>
      <name val="新細明體"/>
      <family val="1"/>
    </font>
    <font>
      <sz val="12"/>
      <color indexed="12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b/>
      <sz val="12"/>
      <color indexed="10"/>
      <name val="新細明體"/>
      <family val="1"/>
    </font>
    <font>
      <b/>
      <sz val="14"/>
      <color indexed="10"/>
      <name val="新細明體"/>
      <family val="1"/>
    </font>
    <font>
      <b/>
      <sz val="12"/>
      <color indexed="10"/>
      <name val="標楷體"/>
      <family val="4"/>
    </font>
    <font>
      <b/>
      <sz val="13"/>
      <color indexed="10"/>
      <name val="新細明體"/>
      <family val="1"/>
    </font>
    <font>
      <b/>
      <sz val="13"/>
      <color indexed="8"/>
      <name val="新細明體"/>
      <family val="1"/>
    </font>
    <font>
      <b/>
      <sz val="16"/>
      <color indexed="8"/>
      <name val="新細明體"/>
      <family val="1"/>
    </font>
  </fonts>
  <fills count="8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4" fillId="0" borderId="0" xfId="0" applyFont="1" applyAlignment="1" applyProtection="1">
      <alignment horizontal="center" shrinkToFit="1"/>
      <protection/>
    </xf>
    <xf numFmtId="49" fontId="6" fillId="0" borderId="0" xfId="0" applyNumberFormat="1" applyFont="1" applyAlignment="1" applyProtection="1">
      <alignment horizontal="center" shrinkToFit="1"/>
      <protection/>
    </xf>
    <xf numFmtId="0" fontId="4" fillId="0" borderId="0" xfId="0" applyFont="1" applyAlignment="1" applyProtection="1">
      <alignment shrinkToFit="1"/>
      <protection/>
    </xf>
    <xf numFmtId="0" fontId="9" fillId="0" borderId="0" xfId="0" applyFont="1" applyAlignment="1" applyProtection="1">
      <alignment shrinkToFit="1"/>
      <protection/>
    </xf>
    <xf numFmtId="0" fontId="10" fillId="0" borderId="0" xfId="0" applyFont="1" applyAlignment="1" applyProtection="1">
      <alignment horizontal="center" shrinkToFit="1"/>
      <protection/>
    </xf>
    <xf numFmtId="0" fontId="10" fillId="0" borderId="0" xfId="0" applyFont="1" applyAlignment="1" applyProtection="1">
      <alignment shrinkToFit="1"/>
      <protection/>
    </xf>
    <xf numFmtId="0" fontId="12" fillId="0" borderId="0" xfId="0" applyFont="1" applyAlignment="1" applyProtection="1">
      <alignment shrinkToFit="1"/>
      <protection/>
    </xf>
    <xf numFmtId="0" fontId="10" fillId="0" borderId="1" xfId="0" applyFont="1" applyBorder="1" applyAlignment="1" applyProtection="1">
      <alignment shrinkToFit="1"/>
      <protection/>
    </xf>
    <xf numFmtId="0" fontId="10" fillId="0" borderId="0" xfId="0" applyFont="1" applyBorder="1" applyAlignment="1" applyProtection="1">
      <alignment shrinkToFit="1"/>
      <protection/>
    </xf>
    <xf numFmtId="0" fontId="10" fillId="0" borderId="2" xfId="0" applyFont="1" applyBorder="1" applyAlignment="1" applyProtection="1">
      <alignment shrinkToFit="1"/>
      <protection/>
    </xf>
    <xf numFmtId="0" fontId="10" fillId="0" borderId="0" xfId="0" applyFont="1" applyBorder="1" applyAlignment="1" applyProtection="1">
      <alignment horizontal="center" shrinkToFit="1"/>
      <protection/>
    </xf>
    <xf numFmtId="0" fontId="16" fillId="0" borderId="0" xfId="0" applyFont="1" applyBorder="1" applyAlignment="1" applyProtection="1">
      <alignment horizontal="center" vertical="center" shrinkToFit="1"/>
      <protection/>
    </xf>
    <xf numFmtId="0" fontId="4" fillId="0" borderId="1" xfId="0" applyFont="1" applyBorder="1" applyAlignment="1" applyProtection="1">
      <alignment horizontal="center" vertical="center" shrinkToFit="1"/>
      <protection/>
    </xf>
    <xf numFmtId="0" fontId="18" fillId="0" borderId="0" xfId="0" applyFont="1" applyBorder="1" applyAlignment="1" applyProtection="1">
      <alignment horizontal="center" vertical="center" shrinkToFit="1"/>
      <protection/>
    </xf>
    <xf numFmtId="184" fontId="0" fillId="0" borderId="1" xfId="0" applyNumberFormat="1" applyFont="1" applyBorder="1" applyAlignment="1" applyProtection="1">
      <alignment horizontal="center" vertical="center" shrinkToFit="1"/>
      <protection/>
    </xf>
    <xf numFmtId="0" fontId="0" fillId="0" borderId="0" xfId="0" applyAlignment="1" applyProtection="1">
      <alignment shrinkToFit="1"/>
      <protection/>
    </xf>
    <xf numFmtId="0" fontId="7" fillId="0" borderId="0" xfId="0" applyFont="1" applyAlignment="1" applyProtection="1">
      <alignment shrinkToFit="1"/>
      <protection/>
    </xf>
    <xf numFmtId="0" fontId="0" fillId="0" borderId="0" xfId="0" applyAlignment="1">
      <alignment horizontal="center"/>
    </xf>
    <xf numFmtId="0" fontId="10" fillId="0" borderId="3" xfId="0" applyFont="1" applyBorder="1" applyAlignment="1" applyProtection="1">
      <alignment horizontal="center" vertical="center" shrinkToFit="1"/>
      <protection/>
    </xf>
    <xf numFmtId="0" fontId="10" fillId="0" borderId="4" xfId="0" applyFont="1" applyBorder="1" applyAlignment="1" applyProtection="1">
      <alignment horizontal="center" vertical="center" shrinkToFit="1"/>
      <protection/>
    </xf>
    <xf numFmtId="0" fontId="4" fillId="0" borderId="1" xfId="0" applyNumberFormat="1" applyFont="1" applyBorder="1" applyAlignment="1" applyProtection="1">
      <alignment horizontal="center" vertical="center" shrinkToFit="1"/>
      <protection/>
    </xf>
    <xf numFmtId="0" fontId="0" fillId="0" borderId="1" xfId="0" applyFont="1" applyBorder="1" applyAlignment="1" applyProtection="1">
      <alignment horizontal="center" vertical="center" shrinkToFit="1"/>
      <protection/>
    </xf>
    <xf numFmtId="0" fontId="0" fillId="0" borderId="0" xfId="0" applyFont="1" applyAlignment="1">
      <alignment horizontal="center"/>
    </xf>
    <xf numFmtId="0" fontId="0" fillId="0" borderId="0" xfId="0" applyFont="1" applyAlignment="1" applyProtection="1">
      <alignment horizontal="center" shrinkToFit="1"/>
      <protection/>
    </xf>
    <xf numFmtId="0" fontId="20" fillId="0" borderId="0" xfId="0" applyFont="1" applyAlignment="1" applyProtection="1">
      <alignment horizontal="center" shrinkToFit="1"/>
      <protection/>
    </xf>
    <xf numFmtId="0" fontId="20" fillId="0" borderId="0" xfId="0" applyFont="1" applyAlignment="1">
      <alignment horizontal="center"/>
    </xf>
    <xf numFmtId="0" fontId="9" fillId="0" borderId="0" xfId="0" applyFont="1" applyAlignment="1" applyProtection="1">
      <alignment horizontal="center" shrinkToFit="1"/>
      <protection/>
    </xf>
    <xf numFmtId="0" fontId="7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2" borderId="5" xfId="0" applyFont="1" applyFill="1" applyBorder="1" applyAlignment="1" applyProtection="1">
      <alignment horizontal="center" shrinkToFit="1"/>
      <protection locked="0"/>
    </xf>
    <xf numFmtId="0" fontId="18" fillId="2" borderId="6" xfId="0" applyFont="1" applyFill="1" applyBorder="1" applyAlignment="1" applyProtection="1">
      <alignment horizontal="center" shrinkToFit="1"/>
      <protection locked="0"/>
    </xf>
    <xf numFmtId="0" fontId="18" fillId="2" borderId="7" xfId="0" applyFont="1" applyFill="1" applyBorder="1" applyAlignment="1" applyProtection="1">
      <alignment horizontal="center" shrinkToFit="1"/>
      <protection locked="0"/>
    </xf>
    <xf numFmtId="0" fontId="24" fillId="2" borderId="8" xfId="0" applyFont="1" applyFill="1" applyBorder="1" applyAlignment="1" applyProtection="1">
      <alignment horizontal="center" shrinkToFit="1"/>
      <protection locked="0"/>
    </xf>
    <xf numFmtId="0" fontId="24" fillId="2" borderId="6" xfId="0" applyFont="1" applyFill="1" applyBorder="1" applyAlignment="1" applyProtection="1">
      <alignment horizontal="center" shrinkToFit="1"/>
      <protection locked="0"/>
    </xf>
    <xf numFmtId="0" fontId="24" fillId="2" borderId="9" xfId="0" applyFont="1" applyFill="1" applyBorder="1" applyAlignment="1" applyProtection="1">
      <alignment horizontal="center" shrinkToFit="1"/>
      <protection locked="0"/>
    </xf>
    <xf numFmtId="0" fontId="25" fillId="2" borderId="5" xfId="0" applyFont="1" applyFill="1" applyBorder="1" applyAlignment="1" applyProtection="1">
      <alignment horizontal="center" shrinkToFit="1"/>
      <protection locked="0"/>
    </xf>
    <xf numFmtId="0" fontId="25" fillId="2" borderId="6" xfId="0" applyFont="1" applyFill="1" applyBorder="1" applyAlignment="1" applyProtection="1">
      <alignment horizontal="center" shrinkToFit="1"/>
      <protection locked="0"/>
    </xf>
    <xf numFmtId="0" fontId="25" fillId="2" borderId="7" xfId="0" applyFont="1" applyFill="1" applyBorder="1" applyAlignment="1" applyProtection="1">
      <alignment horizontal="center" shrinkToFit="1"/>
      <protection locked="0"/>
    </xf>
    <xf numFmtId="0" fontId="26" fillId="2" borderId="8" xfId="0" applyFont="1" applyFill="1" applyBorder="1" applyAlignment="1" applyProtection="1">
      <alignment horizontal="center" shrinkToFit="1"/>
      <protection locked="0"/>
    </xf>
    <xf numFmtId="0" fontId="26" fillId="2" borderId="6" xfId="0" applyFont="1" applyFill="1" applyBorder="1" applyAlignment="1" applyProtection="1">
      <alignment horizontal="center" shrinkToFit="1"/>
      <protection locked="0"/>
    </xf>
    <xf numFmtId="0" fontId="26" fillId="2" borderId="7" xfId="0" applyFont="1" applyFill="1" applyBorder="1" applyAlignment="1" applyProtection="1">
      <alignment horizontal="center" shrinkToFit="1"/>
      <protection locked="0"/>
    </xf>
    <xf numFmtId="0" fontId="0" fillId="3" borderId="10" xfId="0" applyFont="1" applyFill="1" applyBorder="1" applyAlignment="1">
      <alignment horizontal="center"/>
    </xf>
    <xf numFmtId="0" fontId="0" fillId="4" borderId="5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5" borderId="5" xfId="0" applyFont="1" applyFill="1" applyBorder="1" applyAlignment="1">
      <alignment horizontal="center"/>
    </xf>
    <xf numFmtId="0" fontId="0" fillId="6" borderId="12" xfId="0" applyFont="1" applyFill="1" applyBorder="1" applyAlignment="1" applyProtection="1">
      <alignment horizontal="center" shrinkToFit="1"/>
      <protection locked="0"/>
    </xf>
    <xf numFmtId="0" fontId="0" fillId="7" borderId="6" xfId="0" applyFont="1" applyFill="1" applyBorder="1" applyAlignment="1" applyProtection="1">
      <alignment horizontal="center" shrinkToFit="1"/>
      <protection locked="0"/>
    </xf>
    <xf numFmtId="0" fontId="0" fillId="0" borderId="13" xfId="0" applyFont="1" applyBorder="1" applyAlignment="1" applyProtection="1">
      <alignment horizontal="center" shrinkToFit="1"/>
      <protection locked="0"/>
    </xf>
    <xf numFmtId="0" fontId="0" fillId="2" borderId="6" xfId="0" applyFont="1" applyFill="1" applyBorder="1" applyAlignment="1" applyProtection="1">
      <alignment horizontal="center" shrinkToFit="1"/>
      <protection locked="0"/>
    </xf>
    <xf numFmtId="0" fontId="0" fillId="6" borderId="14" xfId="0" applyFont="1" applyFill="1" applyBorder="1" applyAlignment="1" applyProtection="1">
      <alignment horizontal="center" shrinkToFit="1"/>
      <protection locked="0"/>
    </xf>
    <xf numFmtId="0" fontId="0" fillId="7" borderId="9" xfId="0" applyFont="1" applyFill="1" applyBorder="1" applyAlignment="1" applyProtection="1">
      <alignment horizontal="center" shrinkToFit="1"/>
      <protection locked="0"/>
    </xf>
    <xf numFmtId="0" fontId="0" fillId="0" borderId="3" xfId="0" applyFont="1" applyBorder="1" applyAlignment="1" applyProtection="1">
      <alignment horizontal="center" shrinkToFit="1"/>
      <protection locked="0"/>
    </xf>
    <xf numFmtId="0" fontId="0" fillId="2" borderId="9" xfId="0" applyFont="1" applyFill="1" applyBorder="1" applyAlignment="1" applyProtection="1">
      <alignment horizontal="center" shrinkToFit="1"/>
      <protection locked="0"/>
    </xf>
    <xf numFmtId="0" fontId="18" fillId="6" borderId="10" xfId="0" applyFont="1" applyFill="1" applyBorder="1" applyAlignment="1" applyProtection="1">
      <alignment horizontal="center" shrinkToFit="1"/>
      <protection locked="0"/>
    </xf>
    <xf numFmtId="0" fontId="18" fillId="7" borderId="5" xfId="0" applyFont="1" applyFill="1" applyBorder="1" applyAlignment="1" applyProtection="1">
      <alignment horizontal="center" shrinkToFit="1"/>
      <protection locked="0"/>
    </xf>
    <xf numFmtId="0" fontId="0" fillId="0" borderId="11" xfId="0" applyFont="1" applyBorder="1" applyAlignment="1" applyProtection="1">
      <alignment horizontal="center" shrinkToFit="1"/>
      <protection locked="0"/>
    </xf>
    <xf numFmtId="0" fontId="18" fillId="6" borderId="12" xfId="0" applyFont="1" applyFill="1" applyBorder="1" applyAlignment="1" applyProtection="1">
      <alignment horizontal="center" shrinkToFit="1"/>
      <protection locked="0"/>
    </xf>
    <xf numFmtId="0" fontId="18" fillId="7" borderId="6" xfId="0" applyFont="1" applyFill="1" applyBorder="1" applyAlignment="1" applyProtection="1">
      <alignment horizontal="center" shrinkToFit="1"/>
      <protection locked="0"/>
    </xf>
    <xf numFmtId="0" fontId="18" fillId="6" borderId="15" xfId="0" applyFont="1" applyFill="1" applyBorder="1" applyAlignment="1" applyProtection="1">
      <alignment horizontal="center" shrinkToFit="1"/>
      <protection locked="0"/>
    </xf>
    <xf numFmtId="0" fontId="18" fillId="7" borderId="7" xfId="0" applyFont="1" applyFill="1" applyBorder="1" applyAlignment="1" applyProtection="1">
      <alignment horizontal="center" shrinkToFit="1"/>
      <protection locked="0"/>
    </xf>
    <xf numFmtId="0" fontId="0" fillId="0" borderId="16" xfId="0" applyFont="1" applyBorder="1" applyAlignment="1" applyProtection="1">
      <alignment horizontal="center" shrinkToFit="1"/>
      <protection locked="0"/>
    </xf>
    <xf numFmtId="0" fontId="24" fillId="6" borderId="17" xfId="0" applyFont="1" applyFill="1" applyBorder="1" applyAlignment="1" applyProtection="1">
      <alignment horizontal="center" shrinkToFit="1"/>
      <protection locked="0"/>
    </xf>
    <xf numFmtId="0" fontId="24" fillId="7" borderId="8" xfId="0" applyFont="1" applyFill="1" applyBorder="1" applyAlignment="1" applyProtection="1">
      <alignment horizontal="center" shrinkToFit="1"/>
      <protection locked="0"/>
    </xf>
    <xf numFmtId="0" fontId="0" fillId="0" borderId="18" xfId="0" applyFont="1" applyBorder="1" applyAlignment="1" applyProtection="1">
      <alignment horizontal="center" shrinkToFit="1"/>
      <protection locked="0"/>
    </xf>
    <xf numFmtId="0" fontId="24" fillId="6" borderId="12" xfId="0" applyFont="1" applyFill="1" applyBorder="1" applyAlignment="1" applyProtection="1">
      <alignment horizontal="center" shrinkToFit="1"/>
      <protection locked="0"/>
    </xf>
    <xf numFmtId="0" fontId="24" fillId="7" borderId="6" xfId="0" applyFont="1" applyFill="1" applyBorder="1" applyAlignment="1" applyProtection="1">
      <alignment horizontal="center" shrinkToFit="1"/>
      <protection locked="0"/>
    </xf>
    <xf numFmtId="0" fontId="24" fillId="6" borderId="14" xfId="0" applyFont="1" applyFill="1" applyBorder="1" applyAlignment="1" applyProtection="1">
      <alignment horizontal="center" shrinkToFit="1"/>
      <protection locked="0"/>
    </xf>
    <xf numFmtId="0" fontId="24" fillId="7" borderId="9" xfId="0" applyFont="1" applyFill="1" applyBorder="1" applyAlignment="1" applyProtection="1">
      <alignment horizontal="center" shrinkToFit="1"/>
      <protection locked="0"/>
    </xf>
    <xf numFmtId="0" fontId="25" fillId="6" borderId="10" xfId="0" applyFont="1" applyFill="1" applyBorder="1" applyAlignment="1" applyProtection="1">
      <alignment horizontal="center" shrinkToFit="1"/>
      <protection locked="0"/>
    </xf>
    <xf numFmtId="0" fontId="25" fillId="7" borderId="5" xfId="0" applyFont="1" applyFill="1" applyBorder="1" applyAlignment="1" applyProtection="1">
      <alignment horizontal="center" shrinkToFit="1"/>
      <protection locked="0"/>
    </xf>
    <xf numFmtId="0" fontId="25" fillId="6" borderId="12" xfId="0" applyFont="1" applyFill="1" applyBorder="1" applyAlignment="1" applyProtection="1">
      <alignment horizontal="center" shrinkToFit="1"/>
      <protection locked="0"/>
    </xf>
    <xf numFmtId="0" fontId="25" fillId="7" borderId="6" xfId="0" applyFont="1" applyFill="1" applyBorder="1" applyAlignment="1" applyProtection="1">
      <alignment horizontal="center" shrinkToFit="1"/>
      <protection locked="0"/>
    </xf>
    <xf numFmtId="0" fontId="25" fillId="6" borderId="15" xfId="0" applyFont="1" applyFill="1" applyBorder="1" applyAlignment="1" applyProtection="1">
      <alignment horizontal="center" shrinkToFit="1"/>
      <protection locked="0"/>
    </xf>
    <xf numFmtId="0" fontId="25" fillId="7" borderId="7" xfId="0" applyFont="1" applyFill="1" applyBorder="1" applyAlignment="1" applyProtection="1">
      <alignment horizontal="center" shrinkToFit="1"/>
      <protection locked="0"/>
    </xf>
    <xf numFmtId="0" fontId="26" fillId="6" borderId="17" xfId="0" applyFont="1" applyFill="1" applyBorder="1" applyAlignment="1" applyProtection="1">
      <alignment horizontal="center" shrinkToFit="1"/>
      <protection locked="0"/>
    </xf>
    <xf numFmtId="0" fontId="26" fillId="7" borderId="8" xfId="0" applyFont="1" applyFill="1" applyBorder="1" applyAlignment="1" applyProtection="1">
      <alignment horizontal="center" shrinkToFit="1"/>
      <protection locked="0"/>
    </xf>
    <xf numFmtId="0" fontId="26" fillId="0" borderId="18" xfId="0" applyFont="1" applyBorder="1" applyAlignment="1" applyProtection="1">
      <alignment horizontal="center" shrinkToFit="1"/>
      <protection locked="0"/>
    </xf>
    <xf numFmtId="0" fontId="26" fillId="6" borderId="12" xfId="0" applyFont="1" applyFill="1" applyBorder="1" applyAlignment="1" applyProtection="1">
      <alignment horizontal="center" shrinkToFit="1"/>
      <protection locked="0"/>
    </xf>
    <xf numFmtId="0" fontId="26" fillId="7" borderId="6" xfId="0" applyFont="1" applyFill="1" applyBorder="1" applyAlignment="1" applyProtection="1">
      <alignment horizontal="center" shrinkToFit="1"/>
      <protection locked="0"/>
    </xf>
    <xf numFmtId="0" fontId="26" fillId="0" borderId="13" xfId="0" applyFont="1" applyBorder="1" applyAlignment="1" applyProtection="1">
      <alignment horizontal="center" shrinkToFit="1"/>
      <protection locked="0"/>
    </xf>
    <xf numFmtId="0" fontId="26" fillId="6" borderId="15" xfId="0" applyFont="1" applyFill="1" applyBorder="1" applyAlignment="1" applyProtection="1">
      <alignment horizontal="center" shrinkToFit="1"/>
      <protection locked="0"/>
    </xf>
    <xf numFmtId="0" fontId="26" fillId="7" borderId="7" xfId="0" applyFont="1" applyFill="1" applyBorder="1" applyAlignment="1" applyProtection="1">
      <alignment horizontal="center" shrinkToFit="1"/>
      <protection locked="0"/>
    </xf>
    <xf numFmtId="0" fontId="26" fillId="0" borderId="16" xfId="0" applyFont="1" applyBorder="1" applyAlignment="1" applyProtection="1">
      <alignment horizontal="center" shrinkToFit="1"/>
      <protection locked="0"/>
    </xf>
    <xf numFmtId="49" fontId="8" fillId="6" borderId="13" xfId="0" applyNumberFormat="1" applyFont="1" applyFill="1" applyBorder="1" applyAlignment="1" applyProtection="1">
      <alignment horizontal="center" vertical="center" shrinkToFit="1"/>
      <protection locked="0"/>
    </xf>
    <xf numFmtId="0" fontId="0" fillId="6" borderId="19" xfId="0" applyFont="1" applyFill="1" applyBorder="1" applyAlignment="1" applyProtection="1">
      <alignment horizontal="center" vertical="center" shrinkToFit="1"/>
      <protection locked="0"/>
    </xf>
    <xf numFmtId="0" fontId="0" fillId="6" borderId="20" xfId="0" applyFont="1" applyFill="1" applyBorder="1" applyAlignment="1" applyProtection="1">
      <alignment horizontal="center" vertical="center" shrinkToFit="1"/>
      <protection locked="0"/>
    </xf>
    <xf numFmtId="0" fontId="4" fillId="6" borderId="1" xfId="0" applyFont="1" applyFill="1" applyBorder="1" applyAlignment="1" applyProtection="1">
      <alignment horizontal="center" vertical="center" shrinkToFit="1"/>
      <protection locked="0"/>
    </xf>
    <xf numFmtId="0" fontId="0" fillId="6" borderId="1" xfId="0" applyFont="1" applyFill="1" applyBorder="1" applyAlignment="1" applyProtection="1">
      <alignment horizontal="center" vertical="center" shrinkToFit="1"/>
      <protection locked="0"/>
    </xf>
    <xf numFmtId="0" fontId="0" fillId="6" borderId="1" xfId="0" applyFill="1" applyBorder="1" applyAlignment="1" applyProtection="1">
      <alignment horizontal="center" vertical="center" shrinkToFit="1"/>
      <protection locked="0"/>
    </xf>
    <xf numFmtId="0" fontId="0" fillId="6" borderId="21" xfId="0" applyFont="1" applyFill="1" applyBorder="1" applyAlignment="1" applyProtection="1">
      <alignment horizontal="center" vertical="center" shrinkToFit="1"/>
      <protection locked="0"/>
    </xf>
    <xf numFmtId="49" fontId="7" fillId="0" borderId="0" xfId="0" applyNumberFormat="1" applyFont="1" applyAlignment="1" applyProtection="1">
      <alignment vertical="center" shrinkToFit="1"/>
      <protection/>
    </xf>
    <xf numFmtId="49" fontId="7" fillId="0" borderId="22" xfId="0" applyNumberFormat="1" applyFont="1" applyBorder="1" applyAlignment="1" applyProtection="1">
      <alignment vertical="center" shrinkToFit="1"/>
      <protection/>
    </xf>
    <xf numFmtId="49" fontId="18" fillId="0" borderId="0" xfId="0" applyNumberFormat="1" applyFont="1" applyAlignment="1" applyProtection="1">
      <alignment horizontal="right" vertical="center" shrinkToFit="1"/>
      <protection/>
    </xf>
    <xf numFmtId="0" fontId="5" fillId="0" borderId="0" xfId="0" applyFont="1" applyAlignment="1" applyProtection="1">
      <alignment shrinkToFit="1"/>
      <protection/>
    </xf>
    <xf numFmtId="0" fontId="23" fillId="0" borderId="0" xfId="0" applyFont="1" applyAlignment="1" applyProtection="1">
      <alignment horizontal="center" vertical="center" shrinkToFit="1"/>
      <protection/>
    </xf>
    <xf numFmtId="0" fontId="18" fillId="0" borderId="0" xfId="0" applyFont="1" applyAlignment="1" applyProtection="1">
      <alignment horizontal="center" shrinkToFit="1"/>
      <protection/>
    </xf>
    <xf numFmtId="0" fontId="28" fillId="0" borderId="0" xfId="0" applyFont="1" applyAlignment="1" applyProtection="1">
      <alignment horizontal="center" vertical="center" shrinkToFit="1"/>
      <protection locked="0"/>
    </xf>
    <xf numFmtId="0" fontId="21" fillId="0" borderId="0" xfId="0" applyFont="1" applyAlignment="1" applyProtection="1">
      <alignment vertical="center" shrinkToFit="1"/>
      <protection/>
    </xf>
    <xf numFmtId="0" fontId="12" fillId="0" borderId="0" xfId="0" applyFont="1" applyAlignment="1" applyProtection="1">
      <alignment horizontal="left" shrinkToFit="1"/>
      <protection/>
    </xf>
    <xf numFmtId="0" fontId="13" fillId="0" borderId="0" xfId="0" applyFont="1" applyAlignment="1" applyProtection="1">
      <alignment shrinkToFit="1"/>
      <protection/>
    </xf>
    <xf numFmtId="0" fontId="12" fillId="0" borderId="0" xfId="0" applyFont="1" applyBorder="1" applyAlignment="1" applyProtection="1">
      <alignment horizontal="left" shrinkToFit="1"/>
      <protection/>
    </xf>
    <xf numFmtId="0" fontId="12" fillId="0" borderId="0" xfId="0" applyFont="1" applyBorder="1" applyAlignment="1" applyProtection="1">
      <alignment horizontal="center" shrinkToFit="1"/>
      <protection/>
    </xf>
    <xf numFmtId="0" fontId="5" fillId="0" borderId="22" xfId="0" applyFont="1" applyBorder="1" applyAlignment="1" applyProtection="1">
      <alignment shrinkToFit="1"/>
      <protection/>
    </xf>
    <xf numFmtId="0" fontId="21" fillId="0" borderId="0" xfId="0" applyFont="1" applyBorder="1" applyAlignment="1" applyProtection="1">
      <alignment vertical="center" shrinkToFit="1"/>
      <protection/>
    </xf>
    <xf numFmtId="0" fontId="17" fillId="0" borderId="0" xfId="0" applyFont="1" applyAlignment="1" applyProtection="1">
      <alignment vertical="center" shrinkToFit="1"/>
      <protection/>
    </xf>
    <xf numFmtId="0" fontId="16" fillId="0" borderId="0" xfId="0" applyFont="1" applyAlignment="1" applyProtection="1">
      <alignment vertical="center" shrinkToFit="1"/>
      <protection/>
    </xf>
    <xf numFmtId="0" fontId="10" fillId="0" borderId="0" xfId="0" applyFont="1" applyAlignment="1" applyProtection="1">
      <alignment vertical="center" shrinkToFit="1"/>
      <protection/>
    </xf>
    <xf numFmtId="49" fontId="0" fillId="6" borderId="1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0" xfId="0" applyFont="1" applyAlignment="1" applyProtection="1">
      <alignment vertical="center" shrinkToFit="1"/>
      <protection/>
    </xf>
    <xf numFmtId="0" fontId="19" fillId="0" borderId="0" xfId="0" applyFont="1" applyAlignment="1" applyProtection="1">
      <alignment vertical="center" shrinkToFit="1"/>
      <protection/>
    </xf>
    <xf numFmtId="49" fontId="0" fillId="6" borderId="1" xfId="0" applyNumberFormat="1" applyFont="1" applyFill="1" applyBorder="1" applyAlignment="1" applyProtection="1">
      <alignment horizontal="center" vertical="center" shrinkToFit="1"/>
      <protection locked="0"/>
    </xf>
    <xf numFmtId="49" fontId="0" fillId="6" borderId="1" xfId="0" applyNumberFormat="1" applyFill="1" applyBorder="1" applyAlignment="1" applyProtection="1">
      <alignment horizontal="center" vertical="center" shrinkToFit="1"/>
      <protection locked="0"/>
    </xf>
    <xf numFmtId="0" fontId="0" fillId="6" borderId="19" xfId="0" applyFill="1" applyBorder="1" applyAlignment="1" applyProtection="1">
      <alignment horizontal="center" vertical="center" shrinkToFit="1"/>
      <protection locked="0"/>
    </xf>
    <xf numFmtId="49" fontId="8" fillId="6" borderId="19" xfId="0" applyNumberFormat="1" applyFont="1" applyFill="1" applyBorder="1" applyAlignment="1" applyProtection="1">
      <alignment horizontal="center" vertical="center" shrinkToFit="1"/>
      <protection locked="0"/>
    </xf>
    <xf numFmtId="49" fontId="8" fillId="6" borderId="1" xfId="0" applyNumberFormat="1" applyFont="1" applyFill="1" applyBorder="1" applyAlignment="1" applyProtection="1">
      <alignment horizontal="center" vertical="center" shrinkToFit="1"/>
      <protection locked="0"/>
    </xf>
    <xf numFmtId="49" fontId="0" fillId="6" borderId="21" xfId="0" applyNumberFormat="1" applyFill="1" applyBorder="1" applyAlignment="1" applyProtection="1">
      <alignment horizontal="center" vertical="center"/>
      <protection locked="0"/>
    </xf>
    <xf numFmtId="0" fontId="0" fillId="6" borderId="21" xfId="0" applyFill="1" applyBorder="1" applyAlignment="1" applyProtection="1">
      <alignment horizontal="center" vertical="center" shrinkToFit="1"/>
      <protection locked="0"/>
    </xf>
    <xf numFmtId="0" fontId="30" fillId="0" borderId="0" xfId="0" applyFont="1" applyAlignment="1" applyProtection="1">
      <alignment horizontal="center" vertical="center" shrinkToFit="1"/>
      <protection locked="0"/>
    </xf>
    <xf numFmtId="0" fontId="23" fillId="0" borderId="23" xfId="0" applyFont="1" applyBorder="1" applyAlignment="1" applyProtection="1">
      <alignment horizontal="center" shrinkToFit="1"/>
      <protection locked="0"/>
    </xf>
    <xf numFmtId="0" fontId="10" fillId="0" borderId="24" xfId="0" applyFont="1" applyBorder="1" applyAlignment="1" applyProtection="1">
      <alignment horizontal="center" vertical="center" wrapText="1" shrinkToFit="1"/>
      <protection locked="0"/>
    </xf>
    <xf numFmtId="0" fontId="10" fillId="0" borderId="25" xfId="0" applyFont="1" applyBorder="1" applyAlignment="1" applyProtection="1">
      <alignment horizontal="center" vertical="center" shrinkToFit="1"/>
      <protection locked="0"/>
    </xf>
    <xf numFmtId="0" fontId="10" fillId="0" borderId="1" xfId="0" applyFont="1" applyBorder="1" applyAlignment="1" applyProtection="1">
      <alignment horizontal="center" vertical="center" shrinkToFit="1"/>
      <protection/>
    </xf>
    <xf numFmtId="0" fontId="15" fillId="0" borderId="26" xfId="0" applyFont="1" applyBorder="1" applyAlignment="1" applyProtection="1">
      <alignment horizontal="center" vertical="center" shrinkToFit="1"/>
      <protection/>
    </xf>
    <xf numFmtId="0" fontId="15" fillId="0" borderId="27" xfId="0" applyFont="1" applyBorder="1" applyAlignment="1" applyProtection="1">
      <alignment horizontal="center" vertical="center" shrinkToFit="1"/>
      <protection/>
    </xf>
    <xf numFmtId="0" fontId="10" fillId="0" borderId="24" xfId="0" applyFont="1" applyBorder="1" applyAlignment="1" applyProtection="1">
      <alignment horizontal="center" vertical="center" textRotation="255" shrinkToFit="1"/>
      <protection/>
    </xf>
    <xf numFmtId="0" fontId="10" fillId="0" borderId="25" xfId="0" applyFont="1" applyBorder="1" applyAlignment="1" applyProtection="1">
      <alignment horizontal="center" vertical="center" textRotation="255" shrinkToFit="1"/>
      <protection/>
    </xf>
    <xf numFmtId="0" fontId="10" fillId="0" borderId="24" xfId="0" applyFont="1" applyBorder="1" applyAlignment="1" applyProtection="1">
      <alignment horizontal="center" vertical="center" textRotation="255" shrinkToFit="1"/>
      <protection locked="0"/>
    </xf>
    <xf numFmtId="0" fontId="10" fillId="0" borderId="25" xfId="0" applyFont="1" applyBorder="1" applyAlignment="1" applyProtection="1">
      <alignment horizontal="center" vertical="center" textRotation="255" shrinkToFit="1"/>
      <protection locked="0"/>
    </xf>
    <xf numFmtId="0" fontId="14" fillId="0" borderId="0" xfId="0" applyFont="1" applyAlignment="1" applyProtection="1">
      <alignment horizontal="center" vertical="center" shrinkToFit="1"/>
      <protection/>
    </xf>
    <xf numFmtId="0" fontId="5" fillId="0" borderId="0" xfId="0" applyFont="1" applyAlignment="1" applyProtection="1">
      <alignment horizontal="center" shrinkToFit="1"/>
      <protection/>
    </xf>
    <xf numFmtId="0" fontId="32" fillId="0" borderId="0" xfId="0" applyFont="1" applyBorder="1" applyAlignment="1" applyProtection="1">
      <alignment horizontal="left" shrinkToFit="1"/>
      <protection/>
    </xf>
    <xf numFmtId="0" fontId="32" fillId="0" borderId="0" xfId="0" applyFont="1" applyBorder="1" applyAlignment="1" applyProtection="1">
      <alignment horizontal="right" shrinkToFit="1"/>
      <protection/>
    </xf>
    <xf numFmtId="0" fontId="31" fillId="0" borderId="0" xfId="0" applyFont="1" applyAlignment="1" applyProtection="1">
      <alignment horizontal="right" vertical="center" shrinkToFit="1"/>
      <protection/>
    </xf>
    <xf numFmtId="0" fontId="10" fillId="0" borderId="24" xfId="0" applyFont="1" applyBorder="1" applyAlignment="1" applyProtection="1">
      <alignment horizontal="center" vertical="center" wrapText="1" shrinkToFit="1"/>
      <protection/>
    </xf>
    <xf numFmtId="0" fontId="10" fillId="0" borderId="28" xfId="0" applyFont="1" applyBorder="1" applyAlignment="1" applyProtection="1">
      <alignment horizontal="center" vertical="center" shrinkToFit="1"/>
      <protection/>
    </xf>
    <xf numFmtId="0" fontId="10" fillId="0" borderId="24" xfId="0" applyFont="1" applyBorder="1" applyAlignment="1" applyProtection="1">
      <alignment horizontal="center" vertical="center" shrinkToFit="1"/>
      <protection/>
    </xf>
    <xf numFmtId="0" fontId="10" fillId="0" borderId="25" xfId="0" applyFont="1" applyBorder="1" applyAlignment="1" applyProtection="1">
      <alignment horizontal="center" vertical="center" shrinkToFit="1"/>
      <protection/>
    </xf>
    <xf numFmtId="49" fontId="11" fillId="0" borderId="1" xfId="0" applyNumberFormat="1" applyFont="1" applyBorder="1" applyAlignment="1" applyProtection="1">
      <alignment horizontal="center" vertical="center" shrinkToFit="1"/>
      <protection/>
    </xf>
    <xf numFmtId="0" fontId="10" fillId="0" borderId="29" xfId="0" applyFont="1" applyBorder="1" applyAlignment="1" applyProtection="1">
      <alignment horizontal="center" vertical="center" shrinkToFit="1"/>
      <protection/>
    </xf>
    <xf numFmtId="0" fontId="27" fillId="0" borderId="0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dxfs count="1">
    <dxf>
      <font>
        <b/>
        <i val="0"/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\Desktop\&#9632;&#24441;&#30007;&#20132;&#36890;&#36027;&#35531;&#38936;&#65288;&#25913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原始資料"/>
      <sheetName val="payment"/>
      <sheetName val="帳號資料"/>
      <sheetName val="歷史檔表單"/>
      <sheetName val="戶名列表"/>
      <sheetName val="郵局用表單"/>
      <sheetName val="郵局用總表 (列印用)"/>
      <sheetName val="郵局用表單 (列印用)"/>
      <sheetName val="核發名冊"/>
      <sheetName val="對照表"/>
      <sheetName val="表單資料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U50"/>
  <sheetViews>
    <sheetView showGridLines="0" showRowColHeaders="0" showZeros="0" tabSelected="1" zoomScale="85" zoomScaleNormal="85" workbookViewId="0" topLeftCell="A1">
      <selection activeCell="K18" sqref="K18"/>
    </sheetView>
  </sheetViews>
  <sheetFormatPr defaultColWidth="9.00390625" defaultRowHeight="16.5"/>
  <cols>
    <col min="1" max="1" width="2.75390625" style="1" customWidth="1"/>
    <col min="2" max="2" width="9.25390625" style="16" customWidth="1"/>
    <col min="3" max="3" width="8.50390625" style="16" customWidth="1"/>
    <col min="4" max="4" width="8.875" style="16" customWidth="1"/>
    <col min="5" max="5" width="2.50390625" style="16" hidden="1" customWidth="1"/>
    <col min="6" max="6" width="12.625" style="16" customWidth="1"/>
    <col min="7" max="7" width="7.00390625" style="16" hidden="1" customWidth="1"/>
    <col min="8" max="8" width="29.875" style="16" customWidth="1"/>
    <col min="9" max="10" width="5.50390625" style="3" customWidth="1"/>
    <col min="11" max="11" width="27.25390625" style="2" customWidth="1"/>
    <col min="12" max="12" width="5.875" style="17" hidden="1" customWidth="1"/>
    <col min="13" max="13" width="9.375" style="17" hidden="1" customWidth="1"/>
    <col min="14" max="14" width="7.625" style="17" hidden="1" customWidth="1"/>
    <col min="15" max="15" width="6.375" style="16" customWidth="1"/>
    <col min="16" max="16" width="5.375" style="16" customWidth="1"/>
    <col min="17" max="17" width="6.875" style="16" customWidth="1"/>
    <col min="18" max="18" width="1.00390625" style="16" hidden="1" customWidth="1"/>
    <col min="19" max="20" width="5.50390625" style="3" hidden="1" customWidth="1"/>
    <col min="21" max="21" width="4.875" style="3" hidden="1" customWidth="1"/>
    <col min="22" max="23" width="6.25390625" style="16" customWidth="1"/>
    <col min="24" max="16384" width="9.00390625" style="16" customWidth="1"/>
  </cols>
  <sheetData>
    <row r="1" spans="2:21" ht="11.25" customHeight="1">
      <c r="B1" s="96"/>
      <c r="C1" s="132"/>
      <c r="D1" s="132"/>
      <c r="E1" s="132"/>
      <c r="F1" s="132"/>
      <c r="G1" s="132"/>
      <c r="H1" s="96"/>
      <c r="I1" s="96"/>
      <c r="J1" s="96"/>
      <c r="K1" s="95"/>
      <c r="L1" s="97"/>
      <c r="M1" s="98"/>
      <c r="N1" s="98"/>
      <c r="O1" s="96"/>
      <c r="P1" s="96"/>
      <c r="Q1" s="99"/>
      <c r="R1" s="17"/>
      <c r="S1" s="96"/>
      <c r="T1" s="96"/>
      <c r="U1" s="96"/>
    </row>
    <row r="2" spans="1:21" s="3" customFormat="1" ht="11.25" customHeight="1">
      <c r="A2" s="1"/>
      <c r="H2" s="96"/>
      <c r="I2" s="96"/>
      <c r="J2" s="96"/>
      <c r="K2" s="93"/>
      <c r="L2" s="4"/>
      <c r="M2" s="17"/>
      <c r="N2" s="4"/>
      <c r="O2" s="96"/>
      <c r="P2" s="96"/>
      <c r="Q2" s="100"/>
      <c r="R2" s="17"/>
      <c r="S2" s="96"/>
      <c r="T2" s="96"/>
      <c r="U2" s="96"/>
    </row>
    <row r="3" spans="1:21" s="6" customFormat="1" ht="20.25" customHeight="1" thickBot="1">
      <c r="A3" s="5"/>
      <c r="B3" s="134" t="s">
        <v>48</v>
      </c>
      <c r="C3" s="134"/>
      <c r="D3" s="134"/>
      <c r="E3" s="134"/>
      <c r="F3" s="121" t="s">
        <v>49</v>
      </c>
      <c r="G3" s="133" t="s">
        <v>50</v>
      </c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7"/>
      <c r="S3" s="96"/>
      <c r="T3" s="96"/>
      <c r="U3" s="96"/>
    </row>
    <row r="4" spans="1:21" s="6" customFormat="1" ht="11.25" customHeight="1">
      <c r="A4" s="5"/>
      <c r="B4" s="96"/>
      <c r="C4" s="132"/>
      <c r="D4" s="132"/>
      <c r="E4" s="132"/>
      <c r="F4" s="132"/>
      <c r="G4" s="132"/>
      <c r="H4" s="96"/>
      <c r="I4" s="96"/>
      <c r="J4" s="96"/>
      <c r="K4" s="93"/>
      <c r="L4" s="101"/>
      <c r="M4" s="102"/>
      <c r="N4" s="7"/>
      <c r="O4" s="96"/>
      <c r="P4" s="96"/>
      <c r="Q4" s="100"/>
      <c r="R4" s="17"/>
      <c r="S4" s="96"/>
      <c r="T4" s="96"/>
      <c r="U4" s="96"/>
    </row>
    <row r="5" spans="1:21" s="6" customFormat="1" ht="20.25" customHeight="1">
      <c r="A5" s="5"/>
      <c r="H5" s="96"/>
      <c r="I5" s="96"/>
      <c r="J5" s="96"/>
      <c r="K5" s="135" t="s">
        <v>47</v>
      </c>
      <c r="L5" s="135"/>
      <c r="M5" s="135"/>
      <c r="N5" s="135"/>
      <c r="O5" s="135"/>
      <c r="P5" s="135"/>
      <c r="Q5" s="120">
        <v>70</v>
      </c>
      <c r="R5" s="17"/>
      <c r="S5" s="96"/>
      <c r="T5" s="96"/>
      <c r="U5" s="96"/>
    </row>
    <row r="6" spans="1:21" s="6" customFormat="1" ht="20.25" customHeight="1" hidden="1">
      <c r="A6" s="5"/>
      <c r="D6" s="8"/>
      <c r="E6" s="8"/>
      <c r="F6" s="8"/>
      <c r="G6" s="10"/>
      <c r="H6" s="96"/>
      <c r="I6" s="96"/>
      <c r="J6" s="96"/>
      <c r="K6" s="93"/>
      <c r="L6" s="103"/>
      <c r="M6" s="102"/>
      <c r="N6" s="7"/>
      <c r="O6" s="96"/>
      <c r="P6" s="96"/>
      <c r="Q6" s="100"/>
      <c r="R6" s="17"/>
      <c r="S6" s="96"/>
      <c r="T6" s="96"/>
      <c r="U6" s="96"/>
    </row>
    <row r="7" spans="1:21" s="6" customFormat="1" ht="20.25" customHeight="1" hidden="1">
      <c r="A7" s="5"/>
      <c r="B7" s="131" t="s">
        <v>0</v>
      </c>
      <c r="D7" s="9"/>
      <c r="E7" s="9"/>
      <c r="F7" s="9"/>
      <c r="G7" s="10"/>
      <c r="H7" s="96"/>
      <c r="I7" s="96"/>
      <c r="J7" s="96"/>
      <c r="K7" s="93"/>
      <c r="L7" s="103"/>
      <c r="M7" s="102"/>
      <c r="N7" s="7"/>
      <c r="O7" s="96"/>
      <c r="P7" s="96"/>
      <c r="Q7" s="100"/>
      <c r="R7" s="17"/>
      <c r="S7" s="96"/>
      <c r="T7" s="96"/>
      <c r="U7" s="96"/>
    </row>
    <row r="8" spans="1:21" s="6" customFormat="1" ht="20.25" customHeight="1" hidden="1">
      <c r="A8" s="5"/>
      <c r="B8" s="131"/>
      <c r="D8" s="9"/>
      <c r="E8" s="9"/>
      <c r="F8" s="9"/>
      <c r="G8" s="10"/>
      <c r="H8" s="96"/>
      <c r="I8" s="96"/>
      <c r="J8" s="96"/>
      <c r="K8" s="93"/>
      <c r="L8" s="104"/>
      <c r="M8" s="102"/>
      <c r="N8" s="7"/>
      <c r="O8" s="96"/>
      <c r="P8" s="96"/>
      <c r="Q8" s="100"/>
      <c r="R8" s="17"/>
      <c r="S8" s="96"/>
      <c r="T8" s="96"/>
      <c r="U8" s="96"/>
    </row>
    <row r="9" spans="1:21" s="6" customFormat="1" ht="20.25" customHeight="1" hidden="1">
      <c r="A9" s="5"/>
      <c r="C9" s="5" t="s">
        <v>1</v>
      </c>
      <c r="D9" s="8"/>
      <c r="E9" s="11"/>
      <c r="F9" s="8"/>
      <c r="H9" s="96"/>
      <c r="I9" s="96"/>
      <c r="J9" s="96"/>
      <c r="K9" s="93"/>
      <c r="L9" s="7"/>
      <c r="M9" s="102"/>
      <c r="N9" s="7"/>
      <c r="O9" s="96"/>
      <c r="P9" s="96"/>
      <c r="Q9" s="100"/>
      <c r="R9" s="17"/>
      <c r="S9" s="96"/>
      <c r="T9" s="96"/>
      <c r="U9" s="96"/>
    </row>
    <row r="10" spans="1:21" s="6" customFormat="1" ht="20.25" customHeight="1" hidden="1">
      <c r="A10" s="5"/>
      <c r="C10" s="5"/>
      <c r="D10" s="9"/>
      <c r="E10" s="11"/>
      <c r="F10" s="9"/>
      <c r="H10" s="96"/>
      <c r="I10" s="96"/>
      <c r="J10" s="96"/>
      <c r="K10" s="93"/>
      <c r="L10" s="7"/>
      <c r="M10" s="102"/>
      <c r="N10" s="7"/>
      <c r="O10" s="96"/>
      <c r="P10" s="96"/>
      <c r="Q10" s="100"/>
      <c r="R10" s="17"/>
      <c r="S10" s="96"/>
      <c r="T10" s="96"/>
      <c r="U10" s="96"/>
    </row>
    <row r="11" spans="1:21" s="6" customFormat="1" ht="20.25" customHeight="1" hidden="1">
      <c r="A11" s="5"/>
      <c r="H11" s="105"/>
      <c r="I11" s="105"/>
      <c r="J11" s="105"/>
      <c r="K11" s="94"/>
      <c r="L11" s="7"/>
      <c r="M11" s="102"/>
      <c r="N11" s="7"/>
      <c r="O11" s="105"/>
      <c r="P11" s="105"/>
      <c r="Q11" s="106"/>
      <c r="R11" s="17"/>
      <c r="S11" s="105"/>
      <c r="T11" s="105"/>
      <c r="U11" s="105"/>
    </row>
    <row r="12" spans="1:21" s="109" customFormat="1" ht="20.25" customHeight="1">
      <c r="A12" s="127" t="s">
        <v>2</v>
      </c>
      <c r="B12" s="136" t="s">
        <v>32</v>
      </c>
      <c r="C12" s="138" t="s">
        <v>3</v>
      </c>
      <c r="D12" s="124" t="s">
        <v>4</v>
      </c>
      <c r="E12" s="129" t="s">
        <v>5</v>
      </c>
      <c r="F12" s="124" t="s">
        <v>35</v>
      </c>
      <c r="G12" s="122" t="s">
        <v>33</v>
      </c>
      <c r="H12" s="125" t="s">
        <v>46</v>
      </c>
      <c r="I12" s="124" t="s">
        <v>6</v>
      </c>
      <c r="J12" s="124" t="s">
        <v>7</v>
      </c>
      <c r="K12" s="140" t="s">
        <v>9</v>
      </c>
      <c r="L12" s="12"/>
      <c r="M12" s="107"/>
      <c r="N12" s="108"/>
      <c r="O12" s="138" t="s">
        <v>8</v>
      </c>
      <c r="P12" s="138" t="s">
        <v>34</v>
      </c>
      <c r="Q12" s="138" t="s">
        <v>10</v>
      </c>
      <c r="S12" s="19"/>
      <c r="T12" s="19"/>
      <c r="U12" s="19"/>
    </row>
    <row r="13" spans="1:21" s="109" customFormat="1" ht="27.75" customHeight="1">
      <c r="A13" s="128"/>
      <c r="B13" s="137"/>
      <c r="C13" s="137"/>
      <c r="D13" s="124"/>
      <c r="E13" s="130"/>
      <c r="F13" s="124"/>
      <c r="G13" s="123"/>
      <c r="H13" s="126"/>
      <c r="I13" s="124"/>
      <c r="J13" s="124"/>
      <c r="K13" s="140"/>
      <c r="L13" s="12"/>
      <c r="M13" s="107"/>
      <c r="N13" s="108"/>
      <c r="O13" s="141"/>
      <c r="P13" s="141"/>
      <c r="Q13" s="139"/>
      <c r="S13" s="20"/>
      <c r="T13" s="20"/>
      <c r="U13" s="20"/>
    </row>
    <row r="14" spans="1:21" s="3" customFormat="1" ht="17.25" customHeight="1">
      <c r="A14" s="13">
        <f>IF(D14="","",1)</f>
      </c>
      <c r="B14" s="114"/>
      <c r="C14" s="114"/>
      <c r="D14" s="115"/>
      <c r="E14" s="87"/>
      <c r="F14" s="115"/>
      <c r="G14" s="87"/>
      <c r="H14" s="88"/>
      <c r="I14" s="89"/>
      <c r="J14" s="89"/>
      <c r="K14" s="116"/>
      <c r="L14" s="14"/>
      <c r="M14" s="111">
        <f>IF(LEN(Q14)=3,"-------"&amp;Q14,IF(LEN(Q14)=4,"------"&amp;Q14,IF(LEN(Q14)=5,"-----"&amp;Q14,IF(LEN(Q14)=6,"----"&amp;Q14,IF(LEN(Q14)=7,"---"&amp;Q14,IF(LEN(Q14)=8,"--"&amp;Q14,IF(LEN(Q14)=9,"-"&amp;Q14,"")))))))</f>
      </c>
      <c r="N14" s="112">
        <f>I14</f>
        <v>0</v>
      </c>
      <c r="O14" s="22">
        <f aca="true" t="shared" si="0" ref="O14:O50">IF(K14="",0,T14*U14)</f>
        <v>0</v>
      </c>
      <c r="P14" s="22">
        <f aca="true" t="shared" si="1" ref="P14:P50">IF(K14="",0,$Q$5*U14)</f>
        <v>0</v>
      </c>
      <c r="Q14" s="15">
        <f aca="true" t="shared" si="2" ref="Q14:Q50">IF(K14="",0,SUM(O14:P14))</f>
        <v>0</v>
      </c>
      <c r="S14" s="13">
        <f aca="true" t="shared" si="3" ref="S14:S50">I14&amp;J14</f>
      </c>
      <c r="T14" s="13">
        <f>IF(ISERROR(MATCH(S14,'對照表'!$G$12:$G$56,0)),0,INDEX('對照表'!$G$12:$H$56,MATCH(S14,'對照表'!$G$12:$G$56,0),2))</f>
        <v>0</v>
      </c>
      <c r="U14" s="21">
        <f aca="true" t="shared" si="4" ref="U14:U50">IF(K14="",0,LEN($K14)*3-LEN(SUBSTITUTE($K14,"、",""))-LEN(SUBSTITUTE($K14,",",""))-LEN(SUBSTITUTE($K14,"，",""))+1)</f>
        <v>0</v>
      </c>
    </row>
    <row r="15" spans="1:21" ht="17.25" customHeight="1">
      <c r="A15" s="13">
        <f>IF(D15="","",IF(ISERROR(A14+1),"?",A14+1))</f>
      </c>
      <c r="B15" s="114"/>
      <c r="C15" s="114"/>
      <c r="D15" s="115"/>
      <c r="E15" s="87"/>
      <c r="F15" s="115"/>
      <c r="G15" s="87"/>
      <c r="H15" s="88"/>
      <c r="I15" s="89"/>
      <c r="J15" s="89"/>
      <c r="K15" s="116"/>
      <c r="L15" s="14"/>
      <c r="M15" s="111">
        <f aca="true" t="shared" si="5" ref="M15:M50">IF(LEN(Q15)=3,"-------"&amp;Q15,IF(LEN(Q15)=4,"------"&amp;Q15,IF(LEN(Q15)=5,"-----"&amp;Q15,IF(LEN(Q15)=6,"----"&amp;Q15,IF(LEN(Q15)=7,"---"&amp;Q15,IF(LEN(Q15)=8,"--"&amp;Q15,IF(LEN(Q15)=9,"-"&amp;Q15,"")))))))</f>
      </c>
      <c r="N15" s="112">
        <f aca="true" t="shared" si="6" ref="N15:N50">I15</f>
        <v>0</v>
      </c>
      <c r="O15" s="22">
        <f t="shared" si="0"/>
        <v>0</v>
      </c>
      <c r="P15" s="22">
        <f t="shared" si="1"/>
        <v>0</v>
      </c>
      <c r="Q15" s="15">
        <f t="shared" si="2"/>
        <v>0</v>
      </c>
      <c r="S15" s="13">
        <f t="shared" si="3"/>
      </c>
      <c r="T15" s="13">
        <f>IF(ISERROR(MATCH(S15,'對照表'!$G$12:$G$56,0)),0,INDEX('對照表'!$G$12:$H$56,MATCH(S15,'對照表'!$G$12:$G$56,0),2))</f>
        <v>0</v>
      </c>
      <c r="U15" s="21">
        <f t="shared" si="4"/>
        <v>0</v>
      </c>
    </row>
    <row r="16" spans="1:21" ht="17.25" customHeight="1">
      <c r="A16" s="13">
        <f aca="true" t="shared" si="7" ref="A16:A50">IF(D16="","",IF(ISERROR(A15+1),"?",A15+1))</f>
      </c>
      <c r="B16" s="113"/>
      <c r="C16" s="113"/>
      <c r="D16" s="90"/>
      <c r="E16" s="90"/>
      <c r="F16" s="91"/>
      <c r="G16" s="90"/>
      <c r="H16" s="92"/>
      <c r="I16" s="89"/>
      <c r="J16" s="89"/>
      <c r="K16" s="117"/>
      <c r="L16" s="14"/>
      <c r="M16" s="111">
        <f t="shared" si="5"/>
      </c>
      <c r="N16" s="112">
        <f t="shared" si="6"/>
        <v>0</v>
      </c>
      <c r="O16" s="22">
        <f t="shared" si="0"/>
        <v>0</v>
      </c>
      <c r="P16" s="22">
        <f t="shared" si="1"/>
        <v>0</v>
      </c>
      <c r="Q16" s="15">
        <f t="shared" si="2"/>
        <v>0</v>
      </c>
      <c r="S16" s="13">
        <f t="shared" si="3"/>
      </c>
      <c r="T16" s="13">
        <f>IF(ISERROR(MATCH(S16,'對照表'!$G$12:$G$56,0)),0,INDEX('對照表'!$G$12:$H$56,MATCH(S16,'對照表'!$G$12:$G$56,0),2))</f>
        <v>0</v>
      </c>
      <c r="U16" s="21">
        <f t="shared" si="4"/>
        <v>0</v>
      </c>
    </row>
    <row r="17" spans="1:21" ht="17.25" customHeight="1">
      <c r="A17" s="13">
        <f t="shared" si="7"/>
      </c>
      <c r="B17" s="113"/>
      <c r="C17" s="113"/>
      <c r="D17" s="90"/>
      <c r="E17" s="90"/>
      <c r="F17" s="90"/>
      <c r="G17" s="90"/>
      <c r="H17" s="92"/>
      <c r="I17" s="89"/>
      <c r="J17" s="89"/>
      <c r="K17" s="117"/>
      <c r="L17" s="14"/>
      <c r="M17" s="111">
        <f t="shared" si="5"/>
      </c>
      <c r="N17" s="112">
        <f t="shared" si="6"/>
        <v>0</v>
      </c>
      <c r="O17" s="22">
        <f t="shared" si="0"/>
        <v>0</v>
      </c>
      <c r="P17" s="22">
        <f t="shared" si="1"/>
        <v>0</v>
      </c>
      <c r="Q17" s="15">
        <f t="shared" si="2"/>
        <v>0</v>
      </c>
      <c r="S17" s="13">
        <f t="shared" si="3"/>
      </c>
      <c r="T17" s="13">
        <f>IF(ISERROR(MATCH(S17,'對照表'!$G$12:$G$56,0)),0,INDEX('對照表'!$G$12:$H$56,MATCH(S17,'對照表'!$G$12:$G$56,0),2))</f>
        <v>0</v>
      </c>
      <c r="U17" s="21">
        <f t="shared" si="4"/>
        <v>0</v>
      </c>
    </row>
    <row r="18" spans="1:21" ht="17.25" customHeight="1">
      <c r="A18" s="13">
        <f t="shared" si="7"/>
      </c>
      <c r="B18" s="110"/>
      <c r="C18" s="113"/>
      <c r="D18" s="91"/>
      <c r="E18" s="90"/>
      <c r="F18" s="91"/>
      <c r="G18" s="90"/>
      <c r="H18" s="92"/>
      <c r="I18" s="89"/>
      <c r="J18" s="89"/>
      <c r="K18" s="117"/>
      <c r="L18" s="14"/>
      <c r="M18" s="111">
        <f t="shared" si="5"/>
      </c>
      <c r="N18" s="112">
        <f t="shared" si="6"/>
        <v>0</v>
      </c>
      <c r="O18" s="22">
        <f t="shared" si="0"/>
        <v>0</v>
      </c>
      <c r="P18" s="22">
        <f t="shared" si="1"/>
        <v>0</v>
      </c>
      <c r="Q18" s="15">
        <f t="shared" si="2"/>
        <v>0</v>
      </c>
      <c r="S18" s="13">
        <f t="shared" si="3"/>
      </c>
      <c r="T18" s="13">
        <f>IF(ISERROR(MATCH(S18,'對照表'!$G$12:$G$56,0)),0,INDEX('對照表'!$G$12:$H$56,MATCH(S18,'對照表'!$G$12:$G$56,0),2))</f>
        <v>0</v>
      </c>
      <c r="U18" s="21">
        <f t="shared" si="4"/>
        <v>0</v>
      </c>
    </row>
    <row r="19" spans="1:21" ht="17.25" customHeight="1">
      <c r="A19" s="13">
        <f t="shared" si="7"/>
      </c>
      <c r="B19" s="114"/>
      <c r="C19" s="113"/>
      <c r="D19" s="91"/>
      <c r="E19" s="90"/>
      <c r="F19" s="91"/>
      <c r="G19" s="90"/>
      <c r="H19" s="92"/>
      <c r="I19" s="89"/>
      <c r="J19" s="89"/>
      <c r="K19" s="117"/>
      <c r="L19" s="14"/>
      <c r="M19" s="111">
        <f t="shared" si="5"/>
      </c>
      <c r="N19" s="112">
        <f t="shared" si="6"/>
        <v>0</v>
      </c>
      <c r="O19" s="22">
        <f t="shared" si="0"/>
        <v>0</v>
      </c>
      <c r="P19" s="22">
        <f t="shared" si="1"/>
        <v>0</v>
      </c>
      <c r="Q19" s="15">
        <f t="shared" si="2"/>
        <v>0</v>
      </c>
      <c r="S19" s="13">
        <f t="shared" si="3"/>
      </c>
      <c r="T19" s="13">
        <f>IF(ISERROR(MATCH(S19,'對照表'!$G$12:$G$56,0)),0,INDEX('對照表'!$G$12:$H$56,MATCH(S19,'對照表'!$G$12:$G$56,0),2))</f>
        <v>0</v>
      </c>
      <c r="U19" s="21">
        <f t="shared" si="4"/>
        <v>0</v>
      </c>
    </row>
    <row r="20" spans="1:21" ht="17.25" customHeight="1">
      <c r="A20" s="13">
        <f t="shared" si="7"/>
      </c>
      <c r="B20" s="113"/>
      <c r="C20" s="113"/>
      <c r="D20" s="90"/>
      <c r="E20" s="90"/>
      <c r="F20" s="90"/>
      <c r="G20" s="90"/>
      <c r="H20" s="92"/>
      <c r="I20" s="89"/>
      <c r="J20" s="89"/>
      <c r="K20" s="117"/>
      <c r="L20" s="14"/>
      <c r="M20" s="111">
        <f t="shared" si="5"/>
      </c>
      <c r="N20" s="112">
        <f t="shared" si="6"/>
        <v>0</v>
      </c>
      <c r="O20" s="22">
        <f t="shared" si="0"/>
        <v>0</v>
      </c>
      <c r="P20" s="22">
        <f t="shared" si="1"/>
        <v>0</v>
      </c>
      <c r="Q20" s="15">
        <f t="shared" si="2"/>
        <v>0</v>
      </c>
      <c r="S20" s="13">
        <f t="shared" si="3"/>
      </c>
      <c r="T20" s="13">
        <f>IF(ISERROR(MATCH(S20,'對照表'!$G$12:$G$56,0)),0,INDEX('對照表'!$G$12:$H$56,MATCH(S20,'對照表'!$G$12:$G$56,0),2))</f>
        <v>0</v>
      </c>
      <c r="U20" s="21">
        <f t="shared" si="4"/>
        <v>0</v>
      </c>
    </row>
    <row r="21" spans="1:21" ht="17.25" customHeight="1">
      <c r="A21" s="13">
        <f t="shared" si="7"/>
      </c>
      <c r="B21" s="118"/>
      <c r="C21" s="118"/>
      <c r="D21" s="119"/>
      <c r="E21" s="90"/>
      <c r="F21" s="119"/>
      <c r="G21" s="90"/>
      <c r="H21" s="91"/>
      <c r="I21" s="89"/>
      <c r="J21" s="89"/>
      <c r="K21" s="117"/>
      <c r="L21" s="14"/>
      <c r="M21" s="111">
        <f t="shared" si="5"/>
      </c>
      <c r="N21" s="112">
        <f t="shared" si="6"/>
        <v>0</v>
      </c>
      <c r="O21" s="22">
        <f t="shared" si="0"/>
        <v>0</v>
      </c>
      <c r="P21" s="22">
        <f t="shared" si="1"/>
        <v>0</v>
      </c>
      <c r="Q21" s="15">
        <f t="shared" si="2"/>
        <v>0</v>
      </c>
      <c r="S21" s="13">
        <f t="shared" si="3"/>
      </c>
      <c r="T21" s="13">
        <f>IF(ISERROR(MATCH(S21,'對照表'!$G$12:$G$56,0)),0,INDEX('對照表'!$G$12:$H$56,MATCH(S21,'對照表'!$G$12:$G$56,0),2))</f>
        <v>0</v>
      </c>
      <c r="U21" s="21">
        <f t="shared" si="4"/>
        <v>0</v>
      </c>
    </row>
    <row r="22" spans="1:21" ht="17.25" customHeight="1">
      <c r="A22" s="13">
        <f t="shared" si="7"/>
      </c>
      <c r="B22" s="118"/>
      <c r="C22" s="118"/>
      <c r="D22" s="119"/>
      <c r="E22" s="90"/>
      <c r="F22" s="119"/>
      <c r="G22" s="90"/>
      <c r="H22" s="91"/>
      <c r="I22" s="89"/>
      <c r="J22" s="89"/>
      <c r="K22" s="117"/>
      <c r="L22" s="14"/>
      <c r="M22" s="111">
        <f t="shared" si="5"/>
      </c>
      <c r="N22" s="112">
        <f t="shared" si="6"/>
        <v>0</v>
      </c>
      <c r="O22" s="22">
        <f t="shared" si="0"/>
        <v>0</v>
      </c>
      <c r="P22" s="22">
        <f t="shared" si="1"/>
        <v>0</v>
      </c>
      <c r="Q22" s="15">
        <f t="shared" si="2"/>
        <v>0</v>
      </c>
      <c r="S22" s="13">
        <f t="shared" si="3"/>
      </c>
      <c r="T22" s="13">
        <f>IF(ISERROR(MATCH(S22,'對照表'!$G$12:$G$56,0)),0,INDEX('對照表'!$G$12:$H$56,MATCH(S22,'對照表'!$G$12:$G$56,0),2))</f>
        <v>0</v>
      </c>
      <c r="U22" s="21">
        <f t="shared" si="4"/>
        <v>0</v>
      </c>
    </row>
    <row r="23" spans="1:21" ht="17.25" customHeight="1">
      <c r="A23" s="13">
        <f t="shared" si="7"/>
      </c>
      <c r="B23" s="118"/>
      <c r="C23" s="118"/>
      <c r="D23" s="119"/>
      <c r="E23" s="90"/>
      <c r="F23" s="119"/>
      <c r="G23" s="90"/>
      <c r="H23" s="91"/>
      <c r="I23" s="89"/>
      <c r="J23" s="89"/>
      <c r="K23" s="117"/>
      <c r="L23" s="14"/>
      <c r="M23" s="111">
        <f t="shared" si="5"/>
      </c>
      <c r="N23" s="112">
        <f t="shared" si="6"/>
        <v>0</v>
      </c>
      <c r="O23" s="22">
        <f t="shared" si="0"/>
        <v>0</v>
      </c>
      <c r="P23" s="22">
        <f t="shared" si="1"/>
        <v>0</v>
      </c>
      <c r="Q23" s="15">
        <f t="shared" si="2"/>
        <v>0</v>
      </c>
      <c r="S23" s="13">
        <f t="shared" si="3"/>
      </c>
      <c r="T23" s="13">
        <f>IF(ISERROR(MATCH(S23,'對照表'!$G$12:$G$56,0)),0,INDEX('對照表'!$G$12:$H$56,MATCH(S23,'對照表'!$G$12:$G$56,0),2))</f>
        <v>0</v>
      </c>
      <c r="U23" s="21">
        <f t="shared" si="4"/>
        <v>0</v>
      </c>
    </row>
    <row r="24" spans="1:21" ht="17.25" customHeight="1">
      <c r="A24" s="13">
        <f t="shared" si="7"/>
      </c>
      <c r="B24" s="118"/>
      <c r="C24" s="118"/>
      <c r="D24" s="119"/>
      <c r="E24" s="90"/>
      <c r="F24" s="119"/>
      <c r="G24" s="90"/>
      <c r="H24" s="91"/>
      <c r="I24" s="89"/>
      <c r="J24" s="89"/>
      <c r="K24" s="117"/>
      <c r="L24" s="14"/>
      <c r="M24" s="111">
        <f t="shared" si="5"/>
      </c>
      <c r="N24" s="112">
        <f t="shared" si="6"/>
        <v>0</v>
      </c>
      <c r="O24" s="22">
        <f t="shared" si="0"/>
        <v>0</v>
      </c>
      <c r="P24" s="22">
        <f t="shared" si="1"/>
        <v>0</v>
      </c>
      <c r="Q24" s="15">
        <f t="shared" si="2"/>
        <v>0</v>
      </c>
      <c r="S24" s="13">
        <f t="shared" si="3"/>
      </c>
      <c r="T24" s="13">
        <f>IF(ISERROR(MATCH(S24,'對照表'!$G$12:$G$56,0)),0,INDEX('對照表'!$G$12:$H$56,MATCH(S24,'對照表'!$G$12:$G$56,0),2))</f>
        <v>0</v>
      </c>
      <c r="U24" s="21">
        <f t="shared" si="4"/>
        <v>0</v>
      </c>
    </row>
    <row r="25" spans="1:21" ht="17.25" customHeight="1">
      <c r="A25" s="13">
        <f t="shared" si="7"/>
      </c>
      <c r="B25" s="118"/>
      <c r="C25" s="118"/>
      <c r="D25" s="119"/>
      <c r="E25" s="90"/>
      <c r="F25" s="119"/>
      <c r="G25" s="90"/>
      <c r="H25" s="91"/>
      <c r="I25" s="89"/>
      <c r="J25" s="89"/>
      <c r="K25" s="117"/>
      <c r="L25" s="14"/>
      <c r="M25" s="111">
        <f t="shared" si="5"/>
      </c>
      <c r="N25" s="112">
        <f t="shared" si="6"/>
        <v>0</v>
      </c>
      <c r="O25" s="22">
        <f t="shared" si="0"/>
        <v>0</v>
      </c>
      <c r="P25" s="22">
        <f t="shared" si="1"/>
        <v>0</v>
      </c>
      <c r="Q25" s="15">
        <f t="shared" si="2"/>
        <v>0</v>
      </c>
      <c r="S25" s="13">
        <f t="shared" si="3"/>
      </c>
      <c r="T25" s="13">
        <f>IF(ISERROR(MATCH(S25,'對照表'!$G$12:$G$56,0)),0,INDEX('對照表'!$G$12:$H$56,MATCH(S25,'對照表'!$G$12:$G$56,0),2))</f>
        <v>0</v>
      </c>
      <c r="U25" s="21">
        <f t="shared" si="4"/>
        <v>0</v>
      </c>
    </row>
    <row r="26" spans="1:21" ht="17.25" customHeight="1">
      <c r="A26" s="13">
        <f t="shared" si="7"/>
      </c>
      <c r="B26" s="118"/>
      <c r="C26" s="118"/>
      <c r="D26" s="119"/>
      <c r="E26" s="90"/>
      <c r="F26" s="119"/>
      <c r="G26" s="90"/>
      <c r="H26" s="91"/>
      <c r="I26" s="89"/>
      <c r="J26" s="89"/>
      <c r="K26" s="117"/>
      <c r="L26" s="14"/>
      <c r="M26" s="111">
        <f t="shared" si="5"/>
      </c>
      <c r="N26" s="112">
        <f t="shared" si="6"/>
        <v>0</v>
      </c>
      <c r="O26" s="22">
        <f t="shared" si="0"/>
        <v>0</v>
      </c>
      <c r="P26" s="22">
        <f t="shared" si="1"/>
        <v>0</v>
      </c>
      <c r="Q26" s="15">
        <f t="shared" si="2"/>
        <v>0</v>
      </c>
      <c r="S26" s="13">
        <f t="shared" si="3"/>
      </c>
      <c r="T26" s="13">
        <f>IF(ISERROR(MATCH(S26,'對照表'!$G$12:$G$56,0)),0,INDEX('對照表'!$G$12:$H$56,MATCH(S26,'對照表'!$G$12:$G$56,0),2))</f>
        <v>0</v>
      </c>
      <c r="U26" s="21">
        <f t="shared" si="4"/>
        <v>0</v>
      </c>
    </row>
    <row r="27" spans="1:21" ht="17.25" customHeight="1">
      <c r="A27" s="13">
        <f t="shared" si="7"/>
      </c>
      <c r="B27" s="113"/>
      <c r="C27" s="113"/>
      <c r="D27" s="90"/>
      <c r="E27" s="90"/>
      <c r="F27" s="91"/>
      <c r="G27" s="90"/>
      <c r="H27" s="92"/>
      <c r="I27" s="89"/>
      <c r="J27" s="89"/>
      <c r="K27" s="86"/>
      <c r="L27" s="14"/>
      <c r="M27" s="111">
        <f t="shared" si="5"/>
      </c>
      <c r="N27" s="112">
        <f t="shared" si="6"/>
        <v>0</v>
      </c>
      <c r="O27" s="22">
        <f t="shared" si="0"/>
        <v>0</v>
      </c>
      <c r="P27" s="22">
        <f t="shared" si="1"/>
        <v>0</v>
      </c>
      <c r="Q27" s="15">
        <f t="shared" si="2"/>
        <v>0</v>
      </c>
      <c r="S27" s="13">
        <f t="shared" si="3"/>
      </c>
      <c r="T27" s="13">
        <f>IF(ISERROR(MATCH(S27,'對照表'!$G$12:$G$56,0)),0,INDEX('對照表'!$G$12:$H$56,MATCH(S27,'對照表'!$G$12:$G$56,0),2))</f>
        <v>0</v>
      </c>
      <c r="U27" s="21">
        <f t="shared" si="4"/>
        <v>0</v>
      </c>
    </row>
    <row r="28" spans="1:21" ht="17.25" customHeight="1">
      <c r="A28" s="13">
        <f t="shared" si="7"/>
      </c>
      <c r="B28" s="113"/>
      <c r="C28" s="113"/>
      <c r="D28" s="90"/>
      <c r="E28" s="90"/>
      <c r="F28" s="90"/>
      <c r="G28" s="90"/>
      <c r="H28" s="92"/>
      <c r="I28" s="89"/>
      <c r="J28" s="89"/>
      <c r="K28" s="86"/>
      <c r="L28" s="14"/>
      <c r="M28" s="111">
        <f t="shared" si="5"/>
      </c>
      <c r="N28" s="112">
        <f t="shared" si="6"/>
        <v>0</v>
      </c>
      <c r="O28" s="22">
        <f t="shared" si="0"/>
        <v>0</v>
      </c>
      <c r="P28" s="22">
        <f t="shared" si="1"/>
        <v>0</v>
      </c>
      <c r="Q28" s="15">
        <f t="shared" si="2"/>
        <v>0</v>
      </c>
      <c r="S28" s="13">
        <f t="shared" si="3"/>
      </c>
      <c r="T28" s="13">
        <f>IF(ISERROR(MATCH(S28,'對照表'!$G$12:$G$56,0)),0,INDEX('對照表'!$G$12:$H$56,MATCH(S28,'對照表'!$G$12:$G$56,0),2))</f>
        <v>0</v>
      </c>
      <c r="U28" s="21">
        <f t="shared" si="4"/>
        <v>0</v>
      </c>
    </row>
    <row r="29" spans="1:21" ht="17.25" customHeight="1">
      <c r="A29" s="13">
        <f t="shared" si="7"/>
      </c>
      <c r="B29" s="113"/>
      <c r="C29" s="113"/>
      <c r="D29" s="92"/>
      <c r="E29" s="90"/>
      <c r="F29" s="92"/>
      <c r="G29" s="90"/>
      <c r="H29" s="92"/>
      <c r="I29" s="89"/>
      <c r="J29" s="89"/>
      <c r="K29" s="86"/>
      <c r="L29" s="14"/>
      <c r="M29" s="111">
        <f t="shared" si="5"/>
      </c>
      <c r="N29" s="112">
        <f t="shared" si="6"/>
        <v>0</v>
      </c>
      <c r="O29" s="22">
        <f t="shared" si="0"/>
        <v>0</v>
      </c>
      <c r="P29" s="22">
        <f t="shared" si="1"/>
        <v>0</v>
      </c>
      <c r="Q29" s="15">
        <f t="shared" si="2"/>
        <v>0</v>
      </c>
      <c r="S29" s="13">
        <f t="shared" si="3"/>
      </c>
      <c r="T29" s="13">
        <f>IF(ISERROR(MATCH(S29,'對照表'!$G$12:$G$56,0)),0,INDEX('對照表'!$G$12:$H$56,MATCH(S29,'對照表'!$G$12:$G$56,0),2))</f>
        <v>0</v>
      </c>
      <c r="U29" s="21">
        <f t="shared" si="4"/>
        <v>0</v>
      </c>
    </row>
    <row r="30" spans="1:21" ht="17.25" customHeight="1">
      <c r="A30" s="13">
        <f t="shared" si="7"/>
      </c>
      <c r="B30" s="113"/>
      <c r="C30" s="113"/>
      <c r="D30" s="92"/>
      <c r="E30" s="90"/>
      <c r="F30" s="92"/>
      <c r="G30" s="90"/>
      <c r="H30" s="92"/>
      <c r="I30" s="89"/>
      <c r="J30" s="89"/>
      <c r="K30" s="86"/>
      <c r="L30" s="14"/>
      <c r="M30" s="111">
        <f t="shared" si="5"/>
      </c>
      <c r="N30" s="112">
        <f t="shared" si="6"/>
        <v>0</v>
      </c>
      <c r="O30" s="22">
        <f t="shared" si="0"/>
        <v>0</v>
      </c>
      <c r="P30" s="22">
        <f t="shared" si="1"/>
        <v>0</v>
      </c>
      <c r="Q30" s="15">
        <f t="shared" si="2"/>
        <v>0</v>
      </c>
      <c r="S30" s="13">
        <f t="shared" si="3"/>
      </c>
      <c r="T30" s="13">
        <f>IF(ISERROR(MATCH(S30,'對照表'!$G$12:$G$56,0)),0,INDEX('對照表'!$G$12:$H$56,MATCH(S30,'對照表'!$G$12:$G$56,0),2))</f>
        <v>0</v>
      </c>
      <c r="U30" s="21">
        <f t="shared" si="4"/>
        <v>0</v>
      </c>
    </row>
    <row r="31" spans="1:21" ht="16.5">
      <c r="A31" s="13">
        <f t="shared" si="7"/>
      </c>
      <c r="B31" s="113"/>
      <c r="C31" s="113"/>
      <c r="D31" s="90"/>
      <c r="E31" s="90"/>
      <c r="F31" s="90"/>
      <c r="G31" s="90"/>
      <c r="H31" s="92"/>
      <c r="I31" s="89"/>
      <c r="J31" s="89"/>
      <c r="K31" s="86"/>
      <c r="L31" s="14"/>
      <c r="M31" s="111">
        <f t="shared" si="5"/>
      </c>
      <c r="N31" s="112">
        <f t="shared" si="6"/>
        <v>0</v>
      </c>
      <c r="O31" s="22">
        <f t="shared" si="0"/>
        <v>0</v>
      </c>
      <c r="P31" s="22">
        <f t="shared" si="1"/>
        <v>0</v>
      </c>
      <c r="Q31" s="15">
        <f t="shared" si="2"/>
        <v>0</v>
      </c>
      <c r="S31" s="13">
        <f t="shared" si="3"/>
      </c>
      <c r="T31" s="13">
        <f>IF(ISERROR(MATCH(S31,'對照表'!$G$12:$G$56,0)),0,INDEX('對照表'!$G$12:$H$56,MATCH(S31,'對照表'!$G$12:$G$56,0),2))</f>
        <v>0</v>
      </c>
      <c r="U31" s="21">
        <f t="shared" si="4"/>
        <v>0</v>
      </c>
    </row>
    <row r="32" spans="1:21" ht="16.5">
      <c r="A32" s="13">
        <f t="shared" si="7"/>
      </c>
      <c r="B32" s="113"/>
      <c r="C32" s="113"/>
      <c r="D32" s="90"/>
      <c r="E32" s="90"/>
      <c r="F32" s="90"/>
      <c r="G32" s="90"/>
      <c r="H32" s="92"/>
      <c r="I32" s="89"/>
      <c r="J32" s="89"/>
      <c r="K32" s="86"/>
      <c r="L32" s="14"/>
      <c r="M32" s="111">
        <f t="shared" si="5"/>
      </c>
      <c r="N32" s="112">
        <f t="shared" si="6"/>
        <v>0</v>
      </c>
      <c r="O32" s="22">
        <f t="shared" si="0"/>
        <v>0</v>
      </c>
      <c r="P32" s="22">
        <f t="shared" si="1"/>
        <v>0</v>
      </c>
      <c r="Q32" s="15">
        <f t="shared" si="2"/>
        <v>0</v>
      </c>
      <c r="S32" s="13">
        <f t="shared" si="3"/>
      </c>
      <c r="T32" s="13">
        <f>IF(ISERROR(MATCH(S32,'對照表'!$G$12:$G$56,0)),0,INDEX('對照表'!$G$12:$H$56,MATCH(S32,'對照表'!$G$12:$G$56,0),2))</f>
        <v>0</v>
      </c>
      <c r="U32" s="21">
        <f t="shared" si="4"/>
        <v>0</v>
      </c>
    </row>
    <row r="33" spans="1:21" ht="16.5">
      <c r="A33" s="13">
        <f t="shared" si="7"/>
      </c>
      <c r="B33" s="113"/>
      <c r="C33" s="113"/>
      <c r="D33" s="90"/>
      <c r="E33" s="90"/>
      <c r="F33" s="90"/>
      <c r="G33" s="90"/>
      <c r="H33" s="92"/>
      <c r="I33" s="89"/>
      <c r="J33" s="89"/>
      <c r="K33" s="86"/>
      <c r="L33" s="14"/>
      <c r="M33" s="111">
        <f t="shared" si="5"/>
      </c>
      <c r="N33" s="112">
        <f t="shared" si="6"/>
        <v>0</v>
      </c>
      <c r="O33" s="22">
        <f t="shared" si="0"/>
        <v>0</v>
      </c>
      <c r="P33" s="22">
        <f t="shared" si="1"/>
        <v>0</v>
      </c>
      <c r="Q33" s="15">
        <f t="shared" si="2"/>
        <v>0</v>
      </c>
      <c r="S33" s="13">
        <f t="shared" si="3"/>
      </c>
      <c r="T33" s="13">
        <f>IF(ISERROR(MATCH(S33,'對照表'!$G$12:$G$56,0)),0,INDEX('對照表'!$G$12:$H$56,MATCH(S33,'對照表'!$G$12:$G$56,0),2))</f>
        <v>0</v>
      </c>
      <c r="U33" s="21">
        <f t="shared" si="4"/>
        <v>0</v>
      </c>
    </row>
    <row r="34" spans="1:21" ht="16.5">
      <c r="A34" s="13">
        <f t="shared" si="7"/>
      </c>
      <c r="B34" s="113"/>
      <c r="C34" s="113"/>
      <c r="D34" s="90"/>
      <c r="E34" s="90"/>
      <c r="F34" s="90"/>
      <c r="G34" s="90"/>
      <c r="H34" s="92"/>
      <c r="I34" s="89"/>
      <c r="J34" s="89"/>
      <c r="K34" s="86"/>
      <c r="L34" s="14"/>
      <c r="M34" s="111">
        <f t="shared" si="5"/>
      </c>
      <c r="N34" s="112">
        <f t="shared" si="6"/>
        <v>0</v>
      </c>
      <c r="O34" s="22">
        <f t="shared" si="0"/>
        <v>0</v>
      </c>
      <c r="P34" s="22">
        <f t="shared" si="1"/>
        <v>0</v>
      </c>
      <c r="Q34" s="15">
        <f t="shared" si="2"/>
        <v>0</v>
      </c>
      <c r="S34" s="13">
        <f t="shared" si="3"/>
      </c>
      <c r="T34" s="13">
        <f>IF(ISERROR(MATCH(S34,'對照表'!$G$12:$G$56,0)),0,INDEX('對照表'!$G$12:$H$56,MATCH(S34,'對照表'!$G$12:$G$56,0),2))</f>
        <v>0</v>
      </c>
      <c r="U34" s="21">
        <f t="shared" si="4"/>
        <v>0</v>
      </c>
    </row>
    <row r="35" spans="1:21" ht="16.5">
      <c r="A35" s="13">
        <f t="shared" si="7"/>
      </c>
      <c r="B35" s="113"/>
      <c r="C35" s="113"/>
      <c r="D35" s="90"/>
      <c r="E35" s="90"/>
      <c r="F35" s="90"/>
      <c r="G35" s="90"/>
      <c r="H35" s="92"/>
      <c r="I35" s="89"/>
      <c r="J35" s="89"/>
      <c r="K35" s="86"/>
      <c r="L35" s="14"/>
      <c r="M35" s="111">
        <f t="shared" si="5"/>
      </c>
      <c r="N35" s="112">
        <f t="shared" si="6"/>
        <v>0</v>
      </c>
      <c r="O35" s="22">
        <f t="shared" si="0"/>
        <v>0</v>
      </c>
      <c r="P35" s="22">
        <f t="shared" si="1"/>
        <v>0</v>
      </c>
      <c r="Q35" s="15">
        <f t="shared" si="2"/>
        <v>0</v>
      </c>
      <c r="S35" s="13">
        <f t="shared" si="3"/>
      </c>
      <c r="T35" s="13">
        <f>IF(ISERROR(MATCH(S35,'對照表'!$G$12:$G$56,0)),0,INDEX('對照表'!$G$12:$H$56,MATCH(S35,'對照表'!$G$12:$G$56,0),2))</f>
        <v>0</v>
      </c>
      <c r="U35" s="21">
        <f t="shared" si="4"/>
        <v>0</v>
      </c>
    </row>
    <row r="36" spans="1:21" ht="16.5">
      <c r="A36" s="13">
        <f t="shared" si="7"/>
      </c>
      <c r="B36" s="113"/>
      <c r="C36" s="113"/>
      <c r="D36" s="90"/>
      <c r="E36" s="90"/>
      <c r="F36" s="90"/>
      <c r="G36" s="90"/>
      <c r="H36" s="92"/>
      <c r="I36" s="89"/>
      <c r="J36" s="89"/>
      <c r="K36" s="86"/>
      <c r="L36" s="14"/>
      <c r="M36" s="111">
        <f t="shared" si="5"/>
      </c>
      <c r="N36" s="112">
        <f t="shared" si="6"/>
        <v>0</v>
      </c>
      <c r="O36" s="22">
        <f t="shared" si="0"/>
        <v>0</v>
      </c>
      <c r="P36" s="22">
        <f t="shared" si="1"/>
        <v>0</v>
      </c>
      <c r="Q36" s="15">
        <f t="shared" si="2"/>
        <v>0</v>
      </c>
      <c r="S36" s="13">
        <f t="shared" si="3"/>
      </c>
      <c r="T36" s="13">
        <f>IF(ISERROR(MATCH(S36,'對照表'!$G$12:$G$56,0)),0,INDEX('對照表'!$G$12:$H$56,MATCH(S36,'對照表'!$G$12:$G$56,0),2))</f>
        <v>0</v>
      </c>
      <c r="U36" s="21">
        <f t="shared" si="4"/>
        <v>0</v>
      </c>
    </row>
    <row r="37" spans="1:21" ht="16.5">
      <c r="A37" s="13">
        <f t="shared" si="7"/>
      </c>
      <c r="B37" s="113"/>
      <c r="C37" s="113"/>
      <c r="D37" s="90"/>
      <c r="E37" s="90"/>
      <c r="F37" s="90"/>
      <c r="G37" s="90"/>
      <c r="H37" s="92"/>
      <c r="I37" s="89"/>
      <c r="J37" s="89"/>
      <c r="K37" s="86"/>
      <c r="L37" s="14"/>
      <c r="M37" s="111">
        <f t="shared" si="5"/>
      </c>
      <c r="N37" s="112">
        <f t="shared" si="6"/>
        <v>0</v>
      </c>
      <c r="O37" s="22">
        <f t="shared" si="0"/>
        <v>0</v>
      </c>
      <c r="P37" s="22">
        <f t="shared" si="1"/>
        <v>0</v>
      </c>
      <c r="Q37" s="15">
        <f t="shared" si="2"/>
        <v>0</v>
      </c>
      <c r="S37" s="13">
        <f t="shared" si="3"/>
      </c>
      <c r="T37" s="13">
        <f>IF(ISERROR(MATCH(S37,'對照表'!$G$12:$G$56,0)),0,INDEX('對照表'!$G$12:$H$56,MATCH(S37,'對照表'!$G$12:$G$56,0),2))</f>
        <v>0</v>
      </c>
      <c r="U37" s="21">
        <f t="shared" si="4"/>
        <v>0</v>
      </c>
    </row>
    <row r="38" spans="1:21" ht="16.5">
      <c r="A38" s="13">
        <f t="shared" si="7"/>
      </c>
      <c r="B38" s="113"/>
      <c r="C38" s="113"/>
      <c r="D38" s="90"/>
      <c r="E38" s="90"/>
      <c r="F38" s="90"/>
      <c r="G38" s="90"/>
      <c r="H38" s="92"/>
      <c r="I38" s="89"/>
      <c r="J38" s="89"/>
      <c r="K38" s="86"/>
      <c r="L38" s="14"/>
      <c r="M38" s="111">
        <f t="shared" si="5"/>
      </c>
      <c r="N38" s="112">
        <f t="shared" si="6"/>
        <v>0</v>
      </c>
      <c r="O38" s="22">
        <f t="shared" si="0"/>
        <v>0</v>
      </c>
      <c r="P38" s="22">
        <f t="shared" si="1"/>
        <v>0</v>
      </c>
      <c r="Q38" s="15">
        <f t="shared" si="2"/>
        <v>0</v>
      </c>
      <c r="S38" s="13">
        <f t="shared" si="3"/>
      </c>
      <c r="T38" s="13">
        <f>IF(ISERROR(MATCH(S38,'對照表'!$G$12:$G$56,0)),0,INDEX('對照表'!$G$12:$H$56,MATCH(S38,'對照表'!$G$12:$G$56,0),2))</f>
        <v>0</v>
      </c>
      <c r="U38" s="21">
        <f t="shared" si="4"/>
        <v>0</v>
      </c>
    </row>
    <row r="39" spans="1:21" ht="16.5">
      <c r="A39" s="13">
        <f t="shared" si="7"/>
      </c>
      <c r="B39" s="113"/>
      <c r="C39" s="113"/>
      <c r="D39" s="90"/>
      <c r="E39" s="90"/>
      <c r="F39" s="90"/>
      <c r="G39" s="90"/>
      <c r="H39" s="92"/>
      <c r="I39" s="89"/>
      <c r="J39" s="89"/>
      <c r="K39" s="86"/>
      <c r="L39" s="14"/>
      <c r="M39" s="111">
        <f t="shared" si="5"/>
      </c>
      <c r="N39" s="112">
        <f t="shared" si="6"/>
        <v>0</v>
      </c>
      <c r="O39" s="22">
        <f t="shared" si="0"/>
        <v>0</v>
      </c>
      <c r="P39" s="22">
        <f t="shared" si="1"/>
        <v>0</v>
      </c>
      <c r="Q39" s="15">
        <f t="shared" si="2"/>
        <v>0</v>
      </c>
      <c r="S39" s="13">
        <f t="shared" si="3"/>
      </c>
      <c r="T39" s="13">
        <f>IF(ISERROR(MATCH(S39,'對照表'!$G$12:$G$56,0)),0,INDEX('對照表'!$G$12:$H$56,MATCH(S39,'對照表'!$G$12:$G$56,0),2))</f>
        <v>0</v>
      </c>
      <c r="U39" s="21">
        <f t="shared" si="4"/>
        <v>0</v>
      </c>
    </row>
    <row r="40" spans="1:21" ht="16.5">
      <c r="A40" s="13">
        <f t="shared" si="7"/>
      </c>
      <c r="B40" s="113"/>
      <c r="C40" s="113"/>
      <c r="D40" s="90"/>
      <c r="E40" s="90"/>
      <c r="F40" s="90"/>
      <c r="G40" s="90"/>
      <c r="H40" s="92"/>
      <c r="I40" s="89"/>
      <c r="J40" s="89"/>
      <c r="K40" s="86"/>
      <c r="L40" s="14"/>
      <c r="M40" s="111">
        <f t="shared" si="5"/>
      </c>
      <c r="N40" s="112">
        <f t="shared" si="6"/>
        <v>0</v>
      </c>
      <c r="O40" s="22">
        <f t="shared" si="0"/>
        <v>0</v>
      </c>
      <c r="P40" s="22">
        <f t="shared" si="1"/>
        <v>0</v>
      </c>
      <c r="Q40" s="15">
        <f t="shared" si="2"/>
        <v>0</v>
      </c>
      <c r="S40" s="13">
        <f t="shared" si="3"/>
      </c>
      <c r="T40" s="13">
        <f>IF(ISERROR(MATCH(S40,'對照表'!$G$12:$G$56,0)),0,INDEX('對照表'!$G$12:$H$56,MATCH(S40,'對照表'!$G$12:$G$56,0),2))</f>
        <v>0</v>
      </c>
      <c r="U40" s="21">
        <f t="shared" si="4"/>
        <v>0</v>
      </c>
    </row>
    <row r="41" spans="1:21" ht="16.5" hidden="1">
      <c r="A41" s="13">
        <f t="shared" si="7"/>
      </c>
      <c r="B41" s="113"/>
      <c r="C41" s="113"/>
      <c r="D41" s="90"/>
      <c r="E41" s="90"/>
      <c r="F41" s="90"/>
      <c r="G41" s="90"/>
      <c r="H41" s="92"/>
      <c r="I41" s="89"/>
      <c r="J41" s="89"/>
      <c r="K41" s="86"/>
      <c r="L41" s="14"/>
      <c r="M41" s="111">
        <f t="shared" si="5"/>
      </c>
      <c r="N41" s="112">
        <f t="shared" si="6"/>
        <v>0</v>
      </c>
      <c r="O41" s="22">
        <f t="shared" si="0"/>
        <v>0</v>
      </c>
      <c r="P41" s="22">
        <f t="shared" si="1"/>
        <v>0</v>
      </c>
      <c r="Q41" s="15">
        <f t="shared" si="2"/>
        <v>0</v>
      </c>
      <c r="S41" s="13">
        <f t="shared" si="3"/>
      </c>
      <c r="T41" s="13">
        <f>IF(ISERROR(MATCH(S41,'對照表'!$G$12:$G$56,0)),0,INDEX('對照表'!$G$12:$H$56,MATCH(S41,'對照表'!$G$12:$G$56,0),2))</f>
        <v>0</v>
      </c>
      <c r="U41" s="21">
        <f t="shared" si="4"/>
        <v>0</v>
      </c>
    </row>
    <row r="42" spans="1:21" ht="16.5" hidden="1">
      <c r="A42" s="13">
        <f t="shared" si="7"/>
      </c>
      <c r="B42" s="113"/>
      <c r="C42" s="113"/>
      <c r="D42" s="90"/>
      <c r="E42" s="90"/>
      <c r="F42" s="90"/>
      <c r="G42" s="90"/>
      <c r="H42" s="92"/>
      <c r="I42" s="89"/>
      <c r="J42" s="89"/>
      <c r="K42" s="86"/>
      <c r="L42" s="14"/>
      <c r="M42" s="111">
        <f t="shared" si="5"/>
      </c>
      <c r="N42" s="112">
        <f t="shared" si="6"/>
        <v>0</v>
      </c>
      <c r="O42" s="22">
        <f t="shared" si="0"/>
        <v>0</v>
      </c>
      <c r="P42" s="22">
        <f t="shared" si="1"/>
        <v>0</v>
      </c>
      <c r="Q42" s="15">
        <f t="shared" si="2"/>
        <v>0</v>
      </c>
      <c r="S42" s="13">
        <f t="shared" si="3"/>
      </c>
      <c r="T42" s="13">
        <f>IF(ISERROR(MATCH(S42,'對照表'!$G$12:$G$56,0)),0,INDEX('對照表'!$G$12:$H$56,MATCH(S42,'對照表'!$G$12:$G$56,0),2))</f>
        <v>0</v>
      </c>
      <c r="U42" s="21">
        <f t="shared" si="4"/>
        <v>0</v>
      </c>
    </row>
    <row r="43" spans="1:21" ht="16.5" hidden="1">
      <c r="A43" s="13">
        <f t="shared" si="7"/>
      </c>
      <c r="B43" s="113"/>
      <c r="C43" s="113"/>
      <c r="D43" s="90"/>
      <c r="E43" s="90"/>
      <c r="F43" s="90"/>
      <c r="G43" s="90"/>
      <c r="H43" s="92"/>
      <c r="I43" s="89"/>
      <c r="J43" s="89"/>
      <c r="K43" s="86"/>
      <c r="L43" s="14"/>
      <c r="M43" s="111">
        <f t="shared" si="5"/>
      </c>
      <c r="N43" s="112">
        <f t="shared" si="6"/>
        <v>0</v>
      </c>
      <c r="O43" s="22">
        <f t="shared" si="0"/>
        <v>0</v>
      </c>
      <c r="P43" s="22">
        <f t="shared" si="1"/>
        <v>0</v>
      </c>
      <c r="Q43" s="15">
        <f t="shared" si="2"/>
        <v>0</v>
      </c>
      <c r="S43" s="13">
        <f t="shared" si="3"/>
      </c>
      <c r="T43" s="13">
        <f>IF(ISERROR(MATCH(S43,'對照表'!$G$12:$G$56,0)),0,INDEX('對照表'!$G$12:$H$56,MATCH(S43,'對照表'!$G$12:$G$56,0),2))</f>
        <v>0</v>
      </c>
      <c r="U43" s="21">
        <f t="shared" si="4"/>
        <v>0</v>
      </c>
    </row>
    <row r="44" spans="1:21" ht="16.5" hidden="1">
      <c r="A44" s="13">
        <f t="shared" si="7"/>
      </c>
      <c r="B44" s="113"/>
      <c r="C44" s="113"/>
      <c r="D44" s="90"/>
      <c r="E44" s="90"/>
      <c r="F44" s="90"/>
      <c r="G44" s="90"/>
      <c r="H44" s="92"/>
      <c r="I44" s="89"/>
      <c r="J44" s="89"/>
      <c r="K44" s="86"/>
      <c r="L44" s="14"/>
      <c r="M44" s="111">
        <f t="shared" si="5"/>
      </c>
      <c r="N44" s="112">
        <f t="shared" si="6"/>
        <v>0</v>
      </c>
      <c r="O44" s="22">
        <f t="shared" si="0"/>
        <v>0</v>
      </c>
      <c r="P44" s="22">
        <f t="shared" si="1"/>
        <v>0</v>
      </c>
      <c r="Q44" s="15">
        <f t="shared" si="2"/>
        <v>0</v>
      </c>
      <c r="S44" s="13">
        <f t="shared" si="3"/>
      </c>
      <c r="T44" s="13">
        <f>IF(ISERROR(MATCH(S44,'對照表'!$G$12:$G$56,0)),0,INDEX('對照表'!$G$12:$H$56,MATCH(S44,'對照表'!$G$12:$G$56,0),2))</f>
        <v>0</v>
      </c>
      <c r="U44" s="21">
        <f t="shared" si="4"/>
        <v>0</v>
      </c>
    </row>
    <row r="45" spans="1:21" ht="16.5" hidden="1">
      <c r="A45" s="13">
        <f t="shared" si="7"/>
      </c>
      <c r="B45" s="113"/>
      <c r="C45" s="113"/>
      <c r="D45" s="90"/>
      <c r="E45" s="90"/>
      <c r="F45" s="90"/>
      <c r="G45" s="90"/>
      <c r="H45" s="92"/>
      <c r="I45" s="89"/>
      <c r="J45" s="89"/>
      <c r="K45" s="86"/>
      <c r="L45" s="14"/>
      <c r="M45" s="111">
        <f t="shared" si="5"/>
      </c>
      <c r="N45" s="112">
        <f t="shared" si="6"/>
        <v>0</v>
      </c>
      <c r="O45" s="22">
        <f t="shared" si="0"/>
        <v>0</v>
      </c>
      <c r="P45" s="22">
        <f t="shared" si="1"/>
        <v>0</v>
      </c>
      <c r="Q45" s="15">
        <f t="shared" si="2"/>
        <v>0</v>
      </c>
      <c r="S45" s="13">
        <f t="shared" si="3"/>
      </c>
      <c r="T45" s="13">
        <f>IF(ISERROR(MATCH(S45,'對照表'!$G$12:$G$56,0)),0,INDEX('對照表'!$G$12:$H$56,MATCH(S45,'對照表'!$G$12:$G$56,0),2))</f>
        <v>0</v>
      </c>
      <c r="U45" s="21">
        <f t="shared" si="4"/>
        <v>0</v>
      </c>
    </row>
    <row r="46" spans="1:21" ht="16.5" hidden="1">
      <c r="A46" s="13">
        <f t="shared" si="7"/>
      </c>
      <c r="B46" s="113"/>
      <c r="C46" s="113"/>
      <c r="D46" s="90"/>
      <c r="E46" s="90"/>
      <c r="F46" s="90"/>
      <c r="G46" s="90"/>
      <c r="H46" s="92"/>
      <c r="I46" s="89"/>
      <c r="J46" s="89"/>
      <c r="K46" s="86"/>
      <c r="L46" s="14"/>
      <c r="M46" s="111">
        <f t="shared" si="5"/>
      </c>
      <c r="N46" s="112">
        <f t="shared" si="6"/>
        <v>0</v>
      </c>
      <c r="O46" s="22">
        <f t="shared" si="0"/>
        <v>0</v>
      </c>
      <c r="P46" s="22">
        <f t="shared" si="1"/>
        <v>0</v>
      </c>
      <c r="Q46" s="15">
        <f t="shared" si="2"/>
        <v>0</v>
      </c>
      <c r="S46" s="13">
        <f t="shared" si="3"/>
      </c>
      <c r="T46" s="13">
        <f>IF(ISERROR(MATCH(S46,'對照表'!$G$12:$G$56,0)),0,INDEX('對照表'!$G$12:$H$56,MATCH(S46,'對照表'!$G$12:$G$56,0),2))</f>
        <v>0</v>
      </c>
      <c r="U46" s="21">
        <f t="shared" si="4"/>
        <v>0</v>
      </c>
    </row>
    <row r="47" spans="1:21" ht="16.5" hidden="1">
      <c r="A47" s="13">
        <f t="shared" si="7"/>
      </c>
      <c r="B47" s="113"/>
      <c r="C47" s="113"/>
      <c r="D47" s="90"/>
      <c r="E47" s="90"/>
      <c r="F47" s="90"/>
      <c r="G47" s="90"/>
      <c r="H47" s="92"/>
      <c r="I47" s="89"/>
      <c r="J47" s="89"/>
      <c r="K47" s="86"/>
      <c r="L47" s="14"/>
      <c r="M47" s="111">
        <f t="shared" si="5"/>
      </c>
      <c r="N47" s="112">
        <f t="shared" si="6"/>
        <v>0</v>
      </c>
      <c r="O47" s="22">
        <f t="shared" si="0"/>
        <v>0</v>
      </c>
      <c r="P47" s="22">
        <f t="shared" si="1"/>
        <v>0</v>
      </c>
      <c r="Q47" s="15">
        <f t="shared" si="2"/>
        <v>0</v>
      </c>
      <c r="S47" s="13">
        <f t="shared" si="3"/>
      </c>
      <c r="T47" s="13">
        <f>IF(ISERROR(MATCH(S47,'對照表'!$G$12:$G$56,0)),0,INDEX('對照表'!$G$12:$H$56,MATCH(S47,'對照表'!$G$12:$G$56,0),2))</f>
        <v>0</v>
      </c>
      <c r="U47" s="21">
        <f t="shared" si="4"/>
        <v>0</v>
      </c>
    </row>
    <row r="48" spans="1:21" ht="16.5" hidden="1">
      <c r="A48" s="13">
        <f t="shared" si="7"/>
      </c>
      <c r="B48" s="113"/>
      <c r="C48" s="113"/>
      <c r="D48" s="90"/>
      <c r="E48" s="90"/>
      <c r="F48" s="90"/>
      <c r="G48" s="90"/>
      <c r="H48" s="92"/>
      <c r="I48" s="89"/>
      <c r="J48" s="89"/>
      <c r="K48" s="86"/>
      <c r="L48" s="14"/>
      <c r="M48" s="111">
        <f t="shared" si="5"/>
      </c>
      <c r="N48" s="112">
        <f t="shared" si="6"/>
        <v>0</v>
      </c>
      <c r="O48" s="22">
        <f t="shared" si="0"/>
        <v>0</v>
      </c>
      <c r="P48" s="22">
        <f t="shared" si="1"/>
        <v>0</v>
      </c>
      <c r="Q48" s="15">
        <f t="shared" si="2"/>
        <v>0</v>
      </c>
      <c r="S48" s="13">
        <f t="shared" si="3"/>
      </c>
      <c r="T48" s="13">
        <f>IF(ISERROR(MATCH(S48,'對照表'!$G$12:$G$56,0)),0,INDEX('對照表'!$G$12:$H$56,MATCH(S48,'對照表'!$G$12:$G$56,0),2))</f>
        <v>0</v>
      </c>
      <c r="U48" s="21">
        <f t="shared" si="4"/>
        <v>0</v>
      </c>
    </row>
    <row r="49" spans="1:21" ht="16.5" hidden="1">
      <c r="A49" s="13">
        <f t="shared" si="7"/>
      </c>
      <c r="B49" s="113"/>
      <c r="C49" s="113"/>
      <c r="D49" s="90"/>
      <c r="E49" s="90"/>
      <c r="F49" s="90"/>
      <c r="G49" s="90"/>
      <c r="H49" s="92"/>
      <c r="I49" s="89"/>
      <c r="J49" s="89"/>
      <c r="K49" s="86"/>
      <c r="L49" s="14"/>
      <c r="M49" s="111">
        <f t="shared" si="5"/>
      </c>
      <c r="N49" s="112">
        <f t="shared" si="6"/>
        <v>0</v>
      </c>
      <c r="O49" s="22">
        <f t="shared" si="0"/>
        <v>0</v>
      </c>
      <c r="P49" s="22">
        <f t="shared" si="1"/>
        <v>0</v>
      </c>
      <c r="Q49" s="15">
        <f t="shared" si="2"/>
        <v>0</v>
      </c>
      <c r="S49" s="13">
        <f t="shared" si="3"/>
      </c>
      <c r="T49" s="13">
        <f>IF(ISERROR(MATCH(S49,'對照表'!$G$12:$G$56,0)),0,INDEX('對照表'!$G$12:$H$56,MATCH(S49,'對照表'!$G$12:$G$56,0),2))</f>
        <v>0</v>
      </c>
      <c r="U49" s="21">
        <f t="shared" si="4"/>
        <v>0</v>
      </c>
    </row>
    <row r="50" spans="1:21" ht="16.5" hidden="1">
      <c r="A50" s="13">
        <f t="shared" si="7"/>
      </c>
      <c r="B50" s="113"/>
      <c r="C50" s="113"/>
      <c r="D50" s="90"/>
      <c r="E50" s="90"/>
      <c r="F50" s="90"/>
      <c r="G50" s="90"/>
      <c r="H50" s="92"/>
      <c r="I50" s="89"/>
      <c r="J50" s="89"/>
      <c r="K50" s="86"/>
      <c r="L50" s="14"/>
      <c r="M50" s="111">
        <f t="shared" si="5"/>
      </c>
      <c r="N50" s="112">
        <f t="shared" si="6"/>
        <v>0</v>
      </c>
      <c r="O50" s="22">
        <f t="shared" si="0"/>
        <v>0</v>
      </c>
      <c r="P50" s="22">
        <f t="shared" si="1"/>
        <v>0</v>
      </c>
      <c r="Q50" s="15">
        <f t="shared" si="2"/>
        <v>0</v>
      </c>
      <c r="S50" s="13">
        <f t="shared" si="3"/>
      </c>
      <c r="T50" s="13">
        <f>IF(ISERROR(MATCH(S50,'對照表'!$G$12:$G$56,0)),0,INDEX('對照表'!$G$12:$H$56,MATCH(S50,'對照表'!$G$12:$G$56,0),2))</f>
        <v>0</v>
      </c>
      <c r="U50" s="21">
        <f t="shared" si="4"/>
        <v>0</v>
      </c>
    </row>
  </sheetData>
  <sheetProtection password="C78C" sheet="1" objects="1" scenarios="1" selectLockedCells="1"/>
  <mergeCells count="22">
    <mergeCell ref="K5:P5"/>
    <mergeCell ref="B12:B13"/>
    <mergeCell ref="C12:C13"/>
    <mergeCell ref="Q12:Q13"/>
    <mergeCell ref="K12:K13"/>
    <mergeCell ref="F12:F13"/>
    <mergeCell ref="O12:O13"/>
    <mergeCell ref="P12:P13"/>
    <mergeCell ref="E1:G1"/>
    <mergeCell ref="C1:D1"/>
    <mergeCell ref="C4:D4"/>
    <mergeCell ref="E4:G4"/>
    <mergeCell ref="G3:Q3"/>
    <mergeCell ref="B3:E3"/>
    <mergeCell ref="A12:A13"/>
    <mergeCell ref="E12:E13"/>
    <mergeCell ref="D12:D13"/>
    <mergeCell ref="B7:B8"/>
    <mergeCell ref="G12:G13"/>
    <mergeCell ref="I12:I13"/>
    <mergeCell ref="H12:H13"/>
    <mergeCell ref="J12:J13"/>
  </mergeCells>
  <conditionalFormatting sqref="A14:A50">
    <cfRule type="cellIs" priority="1" dxfId="0" operator="equal" stopIfTrue="1">
      <formula>"?"</formula>
    </cfRule>
  </conditionalFormatting>
  <dataValidations count="2">
    <dataValidation type="list" allowBlank="1" showInputMessage="1" showErrorMessage="1" errorTitle="【迄站】輸入錯誤" error="找不到您所輸入之站名，請再選擇最接近的車站" sqref="J14:J50">
      <formula1>迄站</formula1>
    </dataValidation>
    <dataValidation type="list" allowBlank="1" showInputMessage="1" showErrorMessage="1" errorTitle="【起站】輸入錯誤" error="找不到您所輸入之站名，請再選擇最接近的車站" sqref="I14:I50">
      <formula1>起站</formula1>
    </dataValidation>
  </dataValidations>
  <printOptions/>
  <pageMargins left="0.69" right="0.37" top="0.28" bottom="0.34" header="0.2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B2:I56"/>
  <sheetViews>
    <sheetView workbookViewId="0" topLeftCell="A65536">
      <selection activeCell="A1" sqref="A1:IV16384"/>
    </sheetView>
  </sheetViews>
  <sheetFormatPr defaultColWidth="9.00390625" defaultRowHeight="16.5" zeroHeight="1"/>
  <cols>
    <col min="1" max="3" width="9.00390625" style="28" customWidth="1"/>
    <col min="4" max="4" width="9.00390625" style="30" customWidth="1"/>
    <col min="5" max="8" width="8.00390625" style="31" customWidth="1"/>
    <col min="9" max="9" width="9.00390625" style="30" customWidth="1"/>
    <col min="10" max="16384" width="9.00390625" style="28" customWidth="1"/>
  </cols>
  <sheetData>
    <row r="2" spans="2:9" s="26" customFormat="1" ht="27" customHeight="1" hidden="1">
      <c r="B2" s="25"/>
      <c r="D2" s="29"/>
      <c r="E2" s="142" t="s">
        <v>28</v>
      </c>
      <c r="F2" s="142"/>
      <c r="G2" s="142"/>
      <c r="H2" s="142"/>
      <c r="I2" s="29"/>
    </row>
    <row r="3" ht="16.5" hidden="1">
      <c r="B3" s="27"/>
    </row>
    <row r="4" ht="17.25" hidden="1" thickBot="1">
      <c r="B4" s="27"/>
    </row>
    <row r="5" ht="16.5" hidden="1">
      <c r="B5" s="27"/>
    </row>
    <row r="6" ht="16.5" hidden="1">
      <c r="B6" s="27"/>
    </row>
    <row r="7" ht="16.5" hidden="1">
      <c r="B7" s="27"/>
    </row>
    <row r="8" ht="16.5" hidden="1">
      <c r="B8" s="27"/>
    </row>
    <row r="9" ht="16.5" hidden="1">
      <c r="B9" s="27"/>
    </row>
    <row r="10" ht="16.5" hidden="1">
      <c r="B10" s="27"/>
    </row>
    <row r="11" spans="5:8" ht="15" customHeight="1" hidden="1">
      <c r="E11" s="44" t="s">
        <v>29</v>
      </c>
      <c r="F11" s="45" t="s">
        <v>30</v>
      </c>
      <c r="G11" s="46"/>
      <c r="H11" s="47" t="s">
        <v>31</v>
      </c>
    </row>
    <row r="12" spans="5:8" ht="16.5" hidden="1">
      <c r="E12" s="48" t="s">
        <v>36</v>
      </c>
      <c r="F12" s="49" t="s">
        <v>13</v>
      </c>
      <c r="G12" s="50" t="str">
        <f>E12&amp;F12</f>
        <v>南澳台北</v>
      </c>
      <c r="H12" s="51">
        <v>608</v>
      </c>
    </row>
    <row r="13" spans="5:8" ht="16.5" hidden="1">
      <c r="E13" s="48" t="s">
        <v>17</v>
      </c>
      <c r="F13" s="49" t="s">
        <v>13</v>
      </c>
      <c r="G13" s="50" t="str">
        <f aca="true" t="shared" si="0" ref="G13:G56">E13&amp;F13</f>
        <v>東澳台北</v>
      </c>
      <c r="H13" s="51">
        <v>572</v>
      </c>
    </row>
    <row r="14" spans="5:8" ht="16.5" hidden="1">
      <c r="E14" s="48" t="s">
        <v>18</v>
      </c>
      <c r="F14" s="49" t="s">
        <v>13</v>
      </c>
      <c r="G14" s="50" t="str">
        <f t="shared" si="0"/>
        <v>蘇澳台北</v>
      </c>
      <c r="H14" s="51">
        <v>536</v>
      </c>
    </row>
    <row r="15" spans="5:8" ht="16.5" hidden="1">
      <c r="E15" s="48" t="s">
        <v>37</v>
      </c>
      <c r="F15" s="49" t="s">
        <v>13</v>
      </c>
      <c r="G15" s="50" t="str">
        <f t="shared" si="0"/>
        <v>蘇澳新台北</v>
      </c>
      <c r="H15" s="51">
        <v>522</v>
      </c>
    </row>
    <row r="16" spans="5:8" ht="16.5" hidden="1">
      <c r="E16" s="48" t="s">
        <v>38</v>
      </c>
      <c r="F16" s="49" t="s">
        <v>13</v>
      </c>
      <c r="G16" s="50" t="str">
        <f t="shared" si="0"/>
        <v>冬山台北</v>
      </c>
      <c r="H16" s="51">
        <v>498</v>
      </c>
    </row>
    <row r="17" spans="5:8" ht="16.5" hidden="1">
      <c r="E17" s="48" t="s">
        <v>39</v>
      </c>
      <c r="F17" s="49" t="s">
        <v>13</v>
      </c>
      <c r="G17" s="50" t="str">
        <f t="shared" si="0"/>
        <v>羅東台北</v>
      </c>
      <c r="H17" s="51">
        <v>476</v>
      </c>
    </row>
    <row r="18" spans="5:8" ht="16.5" hidden="1">
      <c r="E18" s="48" t="s">
        <v>40</v>
      </c>
      <c r="F18" s="49" t="s">
        <v>13</v>
      </c>
      <c r="G18" s="50" t="str">
        <f t="shared" si="0"/>
        <v>宜蘭台北</v>
      </c>
      <c r="H18" s="51">
        <v>436</v>
      </c>
    </row>
    <row r="19" spans="5:8" ht="16.5" hidden="1">
      <c r="E19" s="48" t="s">
        <v>41</v>
      </c>
      <c r="F19" s="49" t="s">
        <v>13</v>
      </c>
      <c r="G19" s="50" t="str">
        <f t="shared" si="0"/>
        <v>礁溪台北</v>
      </c>
      <c r="H19" s="51">
        <v>398</v>
      </c>
    </row>
    <row r="20" spans="5:8" ht="17.25" hidden="1" thickBot="1">
      <c r="E20" s="52" t="s">
        <v>42</v>
      </c>
      <c r="F20" s="53" t="s">
        <v>13</v>
      </c>
      <c r="G20" s="54" t="str">
        <f t="shared" si="0"/>
        <v>頭城台北</v>
      </c>
      <c r="H20" s="55">
        <v>368</v>
      </c>
    </row>
    <row r="21" spans="5:8" ht="16.5" hidden="1">
      <c r="E21" s="56" t="s">
        <v>43</v>
      </c>
      <c r="F21" s="57" t="s">
        <v>24</v>
      </c>
      <c r="G21" s="58" t="str">
        <f t="shared" si="0"/>
        <v>南澳台中</v>
      </c>
      <c r="H21" s="32">
        <v>1356</v>
      </c>
    </row>
    <row r="22" spans="5:8" ht="16.5" hidden="1">
      <c r="E22" s="59" t="s">
        <v>44</v>
      </c>
      <c r="F22" s="60" t="s">
        <v>24</v>
      </c>
      <c r="G22" s="50" t="str">
        <f t="shared" si="0"/>
        <v>東澳台中</v>
      </c>
      <c r="H22" s="33">
        <v>1320</v>
      </c>
    </row>
    <row r="23" spans="5:8" ht="16.5" hidden="1">
      <c r="E23" s="59" t="s">
        <v>45</v>
      </c>
      <c r="F23" s="60" t="s">
        <v>24</v>
      </c>
      <c r="G23" s="50" t="str">
        <f t="shared" si="0"/>
        <v>蘇澳台中</v>
      </c>
      <c r="H23" s="33">
        <v>1286</v>
      </c>
    </row>
    <row r="24" spans="5:8" ht="16.5" hidden="1">
      <c r="E24" s="59" t="s">
        <v>37</v>
      </c>
      <c r="F24" s="60" t="s">
        <v>24</v>
      </c>
      <c r="G24" s="50" t="str">
        <f t="shared" si="0"/>
        <v>蘇澳新台中</v>
      </c>
      <c r="H24" s="33">
        <v>1270</v>
      </c>
    </row>
    <row r="25" spans="5:8" ht="16.5" hidden="1">
      <c r="E25" s="59" t="s">
        <v>38</v>
      </c>
      <c r="F25" s="60" t="s">
        <v>24</v>
      </c>
      <c r="G25" s="50" t="str">
        <f t="shared" si="0"/>
        <v>冬山台中</v>
      </c>
      <c r="H25" s="33">
        <v>1248</v>
      </c>
    </row>
    <row r="26" spans="5:8" ht="16.5" hidden="1">
      <c r="E26" s="59" t="s">
        <v>39</v>
      </c>
      <c r="F26" s="60" t="s">
        <v>24</v>
      </c>
      <c r="G26" s="50" t="str">
        <f t="shared" si="0"/>
        <v>羅東台中</v>
      </c>
      <c r="H26" s="33">
        <v>1224</v>
      </c>
    </row>
    <row r="27" spans="5:8" ht="16.5" hidden="1">
      <c r="E27" s="59" t="s">
        <v>40</v>
      </c>
      <c r="F27" s="60" t="s">
        <v>24</v>
      </c>
      <c r="G27" s="50" t="str">
        <f t="shared" si="0"/>
        <v>宜蘭台中</v>
      </c>
      <c r="H27" s="33">
        <v>1184</v>
      </c>
    </row>
    <row r="28" spans="5:8" ht="16.5" hidden="1">
      <c r="E28" s="59" t="s">
        <v>41</v>
      </c>
      <c r="F28" s="60" t="s">
        <v>24</v>
      </c>
      <c r="G28" s="50" t="str">
        <f t="shared" si="0"/>
        <v>礁溪台中</v>
      </c>
      <c r="H28" s="33">
        <v>1146</v>
      </c>
    </row>
    <row r="29" spans="5:8" ht="17.25" hidden="1" thickBot="1">
      <c r="E29" s="61" t="s">
        <v>42</v>
      </c>
      <c r="F29" s="62" t="s">
        <v>24</v>
      </c>
      <c r="G29" s="63" t="str">
        <f t="shared" si="0"/>
        <v>頭城台中</v>
      </c>
      <c r="H29" s="34">
        <v>1118</v>
      </c>
    </row>
    <row r="30" spans="5:8" ht="16.5" hidden="1">
      <c r="E30" s="64" t="s">
        <v>43</v>
      </c>
      <c r="F30" s="65" t="s">
        <v>25</v>
      </c>
      <c r="G30" s="66" t="str">
        <f t="shared" si="0"/>
        <v>南澳台南</v>
      </c>
      <c r="H30" s="35">
        <v>1894</v>
      </c>
    </row>
    <row r="31" spans="5:8" ht="16.5" hidden="1">
      <c r="E31" s="67" t="s">
        <v>44</v>
      </c>
      <c r="F31" s="68" t="s">
        <v>25</v>
      </c>
      <c r="G31" s="50" t="str">
        <f t="shared" si="0"/>
        <v>東澳台南</v>
      </c>
      <c r="H31" s="36">
        <v>1930</v>
      </c>
    </row>
    <row r="32" spans="5:8" ht="16.5" hidden="1">
      <c r="E32" s="67" t="s">
        <v>45</v>
      </c>
      <c r="F32" s="68" t="s">
        <v>25</v>
      </c>
      <c r="G32" s="50" t="str">
        <f t="shared" si="0"/>
        <v>蘇澳台南</v>
      </c>
      <c r="H32" s="36">
        <v>1996</v>
      </c>
    </row>
    <row r="33" spans="5:8" ht="16.5" hidden="1">
      <c r="E33" s="67" t="s">
        <v>37</v>
      </c>
      <c r="F33" s="68" t="s">
        <v>25</v>
      </c>
      <c r="G33" s="50" t="str">
        <f t="shared" si="0"/>
        <v>蘇澳新台南</v>
      </c>
      <c r="H33" s="36">
        <v>1980</v>
      </c>
    </row>
    <row r="34" spans="5:8" ht="16.5" hidden="1">
      <c r="E34" s="67" t="s">
        <v>38</v>
      </c>
      <c r="F34" s="68" t="s">
        <v>25</v>
      </c>
      <c r="G34" s="50" t="str">
        <f t="shared" si="0"/>
        <v>冬山台南</v>
      </c>
      <c r="H34" s="36">
        <v>1974</v>
      </c>
    </row>
    <row r="35" spans="5:8" ht="16.5" hidden="1">
      <c r="E35" s="67" t="s">
        <v>39</v>
      </c>
      <c r="F35" s="68" t="s">
        <v>25</v>
      </c>
      <c r="G35" s="50" t="str">
        <f t="shared" si="0"/>
        <v>羅東台南</v>
      </c>
      <c r="H35" s="36">
        <v>1950</v>
      </c>
    </row>
    <row r="36" spans="5:8" ht="16.5" hidden="1">
      <c r="E36" s="67" t="s">
        <v>40</v>
      </c>
      <c r="F36" s="68" t="s">
        <v>25</v>
      </c>
      <c r="G36" s="50" t="str">
        <f t="shared" si="0"/>
        <v>宜蘭台南</v>
      </c>
      <c r="H36" s="36">
        <v>1910</v>
      </c>
    </row>
    <row r="37" spans="5:8" ht="16.5" hidden="1">
      <c r="E37" s="67" t="s">
        <v>41</v>
      </c>
      <c r="F37" s="68" t="s">
        <v>25</v>
      </c>
      <c r="G37" s="50" t="str">
        <f t="shared" si="0"/>
        <v>礁溪台南</v>
      </c>
      <c r="H37" s="36">
        <v>1872</v>
      </c>
    </row>
    <row r="38" spans="5:8" ht="17.25" hidden="1" thickBot="1">
      <c r="E38" s="69" t="s">
        <v>42</v>
      </c>
      <c r="F38" s="70" t="s">
        <v>25</v>
      </c>
      <c r="G38" s="54" t="str">
        <f t="shared" si="0"/>
        <v>頭城台南</v>
      </c>
      <c r="H38" s="37">
        <v>1844</v>
      </c>
    </row>
    <row r="39" spans="5:8" ht="16.5" hidden="1">
      <c r="E39" s="71" t="s">
        <v>43</v>
      </c>
      <c r="F39" s="72" t="s">
        <v>16</v>
      </c>
      <c r="G39" s="58" t="str">
        <f t="shared" si="0"/>
        <v>南澳高雄</v>
      </c>
      <c r="H39" s="38">
        <v>1682</v>
      </c>
    </row>
    <row r="40" spans="5:8" ht="16.5" hidden="1">
      <c r="E40" s="73" t="s">
        <v>44</v>
      </c>
      <c r="F40" s="74" t="s">
        <v>16</v>
      </c>
      <c r="G40" s="50" t="str">
        <f t="shared" si="0"/>
        <v>東澳高雄</v>
      </c>
      <c r="H40" s="39">
        <v>1718</v>
      </c>
    </row>
    <row r="41" spans="5:8" ht="16.5" hidden="1">
      <c r="E41" s="73" t="s">
        <v>45</v>
      </c>
      <c r="F41" s="74" t="s">
        <v>16</v>
      </c>
      <c r="G41" s="50" t="str">
        <f t="shared" si="0"/>
        <v>蘇澳高雄</v>
      </c>
      <c r="H41" s="39">
        <v>1784</v>
      </c>
    </row>
    <row r="42" spans="5:8" ht="16.5" hidden="1">
      <c r="E42" s="73" t="s">
        <v>37</v>
      </c>
      <c r="F42" s="74" t="s">
        <v>16</v>
      </c>
      <c r="G42" s="50" t="str">
        <f t="shared" si="0"/>
        <v>蘇澳新高雄</v>
      </c>
      <c r="H42" s="39">
        <v>1768</v>
      </c>
    </row>
    <row r="43" spans="5:8" ht="16.5" hidden="1">
      <c r="E43" s="73" t="s">
        <v>38</v>
      </c>
      <c r="F43" s="74" t="s">
        <v>16</v>
      </c>
      <c r="G43" s="50" t="str">
        <f t="shared" si="0"/>
        <v>冬山高雄</v>
      </c>
      <c r="H43" s="39">
        <v>1792</v>
      </c>
    </row>
    <row r="44" spans="5:8" ht="16.5" hidden="1">
      <c r="E44" s="73" t="s">
        <v>39</v>
      </c>
      <c r="F44" s="74" t="s">
        <v>16</v>
      </c>
      <c r="G44" s="50" t="str">
        <f t="shared" si="0"/>
        <v>羅東高雄</v>
      </c>
      <c r="H44" s="39">
        <v>1814</v>
      </c>
    </row>
    <row r="45" spans="5:8" ht="16.5" hidden="1">
      <c r="E45" s="73" t="s">
        <v>40</v>
      </c>
      <c r="F45" s="74" t="s">
        <v>16</v>
      </c>
      <c r="G45" s="50" t="str">
        <f t="shared" si="0"/>
        <v>宜蘭高雄</v>
      </c>
      <c r="H45" s="39">
        <v>1854</v>
      </c>
    </row>
    <row r="46" spans="5:8" ht="16.5" hidden="1">
      <c r="E46" s="73" t="s">
        <v>41</v>
      </c>
      <c r="F46" s="74" t="s">
        <v>16</v>
      </c>
      <c r="G46" s="50" t="str">
        <f t="shared" si="0"/>
        <v>礁溪高雄</v>
      </c>
      <c r="H46" s="39">
        <v>1892</v>
      </c>
    </row>
    <row r="47" spans="5:8" ht="17.25" hidden="1" thickBot="1">
      <c r="E47" s="75" t="s">
        <v>42</v>
      </c>
      <c r="F47" s="76" t="s">
        <v>16</v>
      </c>
      <c r="G47" s="63" t="str">
        <f t="shared" si="0"/>
        <v>頭城高雄</v>
      </c>
      <c r="H47" s="40">
        <v>1922</v>
      </c>
    </row>
    <row r="48" spans="5:8" ht="16.5" hidden="1">
      <c r="E48" s="77" t="s">
        <v>43</v>
      </c>
      <c r="F48" s="78" t="s">
        <v>27</v>
      </c>
      <c r="G48" s="79" t="str">
        <f t="shared" si="0"/>
        <v>南澳花蓮</v>
      </c>
      <c r="H48" s="41">
        <v>274</v>
      </c>
    </row>
    <row r="49" spans="5:8" ht="16.5" hidden="1">
      <c r="E49" s="80" t="s">
        <v>44</v>
      </c>
      <c r="F49" s="81" t="s">
        <v>27</v>
      </c>
      <c r="G49" s="82" t="str">
        <f t="shared" si="0"/>
        <v>東澳花蓮</v>
      </c>
      <c r="H49" s="42">
        <v>310</v>
      </c>
    </row>
    <row r="50" spans="5:8" ht="16.5" hidden="1">
      <c r="E50" s="80" t="s">
        <v>45</v>
      </c>
      <c r="F50" s="81" t="s">
        <v>27</v>
      </c>
      <c r="G50" s="82" t="str">
        <f t="shared" si="0"/>
        <v>蘇澳花蓮</v>
      </c>
      <c r="H50" s="42">
        <v>376</v>
      </c>
    </row>
    <row r="51" spans="5:8" ht="16.5" hidden="1">
      <c r="E51" s="80" t="s">
        <v>37</v>
      </c>
      <c r="F51" s="81" t="s">
        <v>27</v>
      </c>
      <c r="G51" s="82" t="str">
        <f t="shared" si="0"/>
        <v>蘇澳新花蓮</v>
      </c>
      <c r="H51" s="42">
        <v>360</v>
      </c>
    </row>
    <row r="52" spans="5:8" ht="16.5" hidden="1">
      <c r="E52" s="80" t="s">
        <v>38</v>
      </c>
      <c r="F52" s="81" t="s">
        <v>27</v>
      </c>
      <c r="G52" s="82" t="str">
        <f t="shared" si="0"/>
        <v>冬山花蓮</v>
      </c>
      <c r="H52" s="42">
        <v>382</v>
      </c>
    </row>
    <row r="53" spans="5:8" ht="16.5" hidden="1">
      <c r="E53" s="80" t="s">
        <v>39</v>
      </c>
      <c r="F53" s="81" t="s">
        <v>27</v>
      </c>
      <c r="G53" s="82" t="str">
        <f t="shared" si="0"/>
        <v>羅東花蓮</v>
      </c>
      <c r="H53" s="42">
        <v>406</v>
      </c>
    </row>
    <row r="54" spans="5:8" ht="16.5" hidden="1">
      <c r="E54" s="80" t="s">
        <v>40</v>
      </c>
      <c r="F54" s="81" t="s">
        <v>27</v>
      </c>
      <c r="G54" s="82" t="str">
        <f t="shared" si="0"/>
        <v>宜蘭花蓮</v>
      </c>
      <c r="H54" s="42">
        <v>446</v>
      </c>
    </row>
    <row r="55" spans="5:8" ht="16.5" hidden="1">
      <c r="E55" s="80" t="s">
        <v>41</v>
      </c>
      <c r="F55" s="81" t="s">
        <v>27</v>
      </c>
      <c r="G55" s="82" t="str">
        <f t="shared" si="0"/>
        <v>礁溪花蓮</v>
      </c>
      <c r="H55" s="42">
        <v>484</v>
      </c>
    </row>
    <row r="56" spans="5:8" ht="17.25" hidden="1" thickBot="1">
      <c r="E56" s="83" t="s">
        <v>42</v>
      </c>
      <c r="F56" s="84" t="s">
        <v>27</v>
      </c>
      <c r="G56" s="85" t="str">
        <f t="shared" si="0"/>
        <v>頭城花蓮</v>
      </c>
      <c r="H56" s="43">
        <v>512</v>
      </c>
    </row>
  </sheetData>
  <sheetProtection password="C78C" sheet="1" objects="1" scenarios="1" selectLockedCells="1"/>
  <mergeCells count="1">
    <mergeCell ref="E2:H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C1:D10"/>
  <sheetViews>
    <sheetView workbookViewId="0" topLeftCell="A1">
      <selection activeCell="C1" sqref="C1"/>
    </sheetView>
  </sheetViews>
  <sheetFormatPr defaultColWidth="9.00390625" defaultRowHeight="16.5"/>
  <cols>
    <col min="1" max="2" width="9.00390625" style="18" customWidth="1"/>
    <col min="3" max="3" width="10.00390625" style="18" customWidth="1"/>
    <col min="4" max="16384" width="9.00390625" style="18" customWidth="1"/>
  </cols>
  <sheetData>
    <row r="1" spans="3:4" ht="16.5">
      <c r="C1" s="23" t="s">
        <v>22</v>
      </c>
      <c r="D1" s="23" t="s">
        <v>23</v>
      </c>
    </row>
    <row r="2" spans="3:4" ht="16.5">
      <c r="C2" s="24" t="s">
        <v>15</v>
      </c>
      <c r="D2" s="23" t="s">
        <v>13</v>
      </c>
    </row>
    <row r="3" spans="3:4" ht="16.5">
      <c r="C3" s="24" t="s">
        <v>17</v>
      </c>
      <c r="D3" s="23" t="s">
        <v>24</v>
      </c>
    </row>
    <row r="4" spans="3:4" ht="16.5">
      <c r="C4" s="24" t="s">
        <v>18</v>
      </c>
      <c r="D4" s="23" t="s">
        <v>25</v>
      </c>
    </row>
    <row r="5" spans="3:4" ht="16.5">
      <c r="C5" s="24" t="s">
        <v>19</v>
      </c>
      <c r="D5" s="23" t="s">
        <v>16</v>
      </c>
    </row>
    <row r="6" spans="3:4" ht="16.5">
      <c r="C6" s="24" t="s">
        <v>12</v>
      </c>
      <c r="D6" s="23" t="s">
        <v>26</v>
      </c>
    </row>
    <row r="7" spans="3:4" ht="16.5">
      <c r="C7" s="24" t="s">
        <v>14</v>
      </c>
      <c r="D7" s="23"/>
    </row>
    <row r="8" spans="3:4" ht="16.5">
      <c r="C8" s="24" t="s">
        <v>11</v>
      </c>
      <c r="D8" s="23"/>
    </row>
    <row r="9" spans="3:4" ht="16.5">
      <c r="C9" s="24" t="s">
        <v>20</v>
      </c>
      <c r="D9" s="23"/>
    </row>
    <row r="10" spans="3:4" ht="16.5">
      <c r="C10" s="24" t="s">
        <v>21</v>
      </c>
      <c r="D10" s="23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a</cp:lastModifiedBy>
  <cp:lastPrinted>2018-04-16T01:39:54Z</cp:lastPrinted>
  <dcterms:created xsi:type="dcterms:W3CDTF">2017-08-18T23:18:28Z</dcterms:created>
  <dcterms:modified xsi:type="dcterms:W3CDTF">2018-04-16T01:51:27Z</dcterms:modified>
  <cp:category/>
  <cp:version/>
  <cp:contentType/>
  <cp:contentStatus/>
</cp:coreProperties>
</file>