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'工商登記'!$A$1:$G$104</definedName>
    <definedName name="_xlnm.Print_Area" localSheetId="9">'火災防護'!$A$1:$I$98</definedName>
    <definedName name="_xlnm.Print_Area" localSheetId="8">'交通事故'!$A$1:$L$100</definedName>
    <definedName name="_xlnm.Print_Area" localSheetId="4">'各鄉鎮市人口消長'!$A$1:$H$227</definedName>
    <definedName name="_xlnm.Print_Area" localSheetId="7">'保安防衛'!$A$1:$R$30</definedName>
    <definedName name="_xlnm.Print_Area" localSheetId="6">'稅捐表'!$A$1:$K$100</definedName>
    <definedName name="_xlnm.Print_Area" localSheetId="11">'總樓板面積'!$A$1:$J$101</definedName>
    <definedName name="_xlnm.Print_Area" localSheetId="12">'觀光人次'!$A$1:$J$95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83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<sst xmlns="http://schemas.openxmlformats.org/spreadsheetml/2006/main" count="1765" uniqueCount="544">
  <si>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</si>
  <si>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</si>
  <si>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</si>
  <si>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</si>
  <si>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</si>
  <si>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</si>
  <si>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</si>
  <si>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</si>
  <si>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</si>
  <si>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</si>
  <si>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</si>
  <si>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</si>
  <si>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</si>
  <si>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</si>
  <si>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</si>
  <si>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</si>
  <si>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</si>
  <si>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</si>
  <si>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</si>
  <si>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</si>
  <si>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</si>
  <si>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</si>
  <si>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</si>
  <si>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</si>
  <si>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</si>
  <si>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</si>
  <si>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</si>
  <si>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</si>
  <si>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</si>
  <si>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</si>
  <si>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</si>
  <si>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</si>
  <si>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</si>
  <si>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</si>
  <si>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</si>
  <si>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</si>
  <si>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</si>
  <si>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</si>
  <si>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</si>
  <si>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</si>
  <si>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</si>
  <si>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</si>
  <si>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</si>
  <si>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</si>
  <si>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</si>
  <si>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</si>
  <si>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</si>
  <si>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</si>
  <si>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</si>
  <si>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</si>
  <si>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</si>
  <si>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</si>
  <si>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</si>
  <si>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</si>
  <si>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</si>
  <si>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</si>
  <si>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</si>
  <si>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</si>
  <si>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</si>
  <si>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</si>
  <si>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</si>
  <si>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</si>
  <si>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</si>
  <si>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</si>
  <si>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</si>
  <si>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</si>
  <si>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</si>
  <si>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</si>
  <si>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</si>
  <si>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</si>
  <si>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</si>
  <si>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</si>
  <si>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</si>
  <si>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</si>
  <si>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</si>
  <si>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</si>
  <si>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</si>
  <si>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</si>
  <si>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</si>
  <si>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</si>
  <si>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</si>
  <si>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</si>
  <si>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</si>
  <si>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</si>
  <si>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</si>
  <si>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</si>
  <si>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</si>
  <si>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</si>
  <si>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</si>
  <si>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</si>
  <si>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</si>
  <si>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</si>
  <si>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</si>
  <si>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</si>
  <si>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</si>
  <si>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</si>
  <si>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</si>
  <si>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</si>
  <si>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</si>
  <si>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</si>
  <si>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</si>
  <si>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</si>
  <si>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</si>
  <si>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</si>
  <si>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</si>
  <si>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</si>
  <si>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</si>
  <si>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</si>
  <si>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</si>
  <si>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</si>
  <si>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</si>
  <si>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</si>
  <si>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</si>
  <si>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</si>
  <si>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</si>
  <si>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</si>
  <si>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</si>
  <si>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</si>
  <si>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</si>
  <si>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</si>
  <si>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</si>
  <si>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</si>
  <si>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</si>
  <si>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</si>
  <si>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</si>
  <si>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</si>
  <si>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</si>
  <si>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</si>
  <si>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</si>
  <si>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</si>
  <si>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</si>
  <si>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</si>
  <si>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</si>
  <si>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</si>
  <si>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</si>
  <si>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</si>
  <si>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</si>
  <si>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</si>
  <si>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</si>
  <si>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</si>
  <si>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</si>
  <si>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</si>
  <si>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</si>
  <si>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</si>
  <si>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</si>
  <si>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</si>
  <si>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</si>
  <si>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</si>
  <si>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</si>
  <si>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</si>
  <si>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</si>
  <si>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</si>
  <si>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</si>
  <si>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</si>
  <si>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</si>
  <si>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</si>
  <si>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</si>
  <si>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</si>
  <si>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</si>
  <si>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</si>
  <si>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</si>
  <si>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</si>
  <si>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</si>
  <si>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</si>
  <si>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</si>
  <si>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</si>
  <si>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</si>
  <si>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</si>
  <si>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</si>
  <si>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</si>
  <si>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</si>
  <si>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</si>
  <si>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</si>
  <si>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</si>
  <si>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</si>
  <si>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</si>
  <si>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</si>
  <si>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</si>
  <si>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</si>
  <si>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</si>
  <si>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</si>
  <si>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</si>
  <si>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</si>
  <si>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</si>
  <si>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</si>
  <si>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</si>
  <si>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</si>
  <si>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</si>
  <si>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</si>
  <si>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</si>
  <si>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</si>
  <si>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</si>
  <si>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</si>
  <si>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</si>
  <si>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</si>
  <si>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</si>
  <si>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</si>
  <si>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</si>
  <si>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</si>
  <si>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</si>
  <si>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</si>
  <si>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</si>
  <si>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</si>
  <si>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</si>
  <si>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</si>
  <si>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</si>
  <si>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</si>
  <si>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</si>
  <si>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</si>
  <si>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</si>
  <si>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</si>
  <si>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</si>
  <si>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</si>
  <si>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</si>
  <si>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</si>
  <si>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</si>
  <si>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</si>
  <si>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</si>
  <si>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</si>
  <si>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</si>
  <si>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</si>
  <si>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</si>
  <si>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</si>
  <si>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</si>
  <si>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</si>
  <si>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</si>
  <si>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</si>
  <si>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</si>
  <si>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</si>
  <si>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</si>
  <si>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</si>
  <si>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</si>
  <si>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</si>
  <si>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</si>
  <si>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</si>
  <si>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</si>
  <si>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</si>
  <si>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</si>
  <si>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</si>
  <si>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</si>
  <si>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</si>
  <si>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</si>
  <si>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</si>
  <si>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</si>
  <si>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</si>
  <si>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</si>
  <si>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</si>
  <si>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</si>
  <si>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</si>
  <si>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Summary</t>
  </si>
  <si>
    <t>當月較上年同月增
減% VS. with the same month of last year%</t>
  </si>
  <si>
    <t>--</t>
  </si>
  <si>
    <t>指標摘要表(續完)</t>
  </si>
  <si>
    <t>Summary(Cont. End)</t>
  </si>
  <si>
    <t>實徵淨額(千元)　　Net Tax Revenues(NT$1,000)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</si>
  <si>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</si>
  <si>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</si>
  <si>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</si>
  <si>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</si>
  <si>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</si>
  <si>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</si>
  <si>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</si>
  <si>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</si>
  <si>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</si>
  <si>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</si>
  <si>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</si>
  <si>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</si>
  <si>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</si>
  <si>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</si>
  <si>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</si>
  <si>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</si>
  <si>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</si>
  <si>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</si>
  <si>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</si>
  <si>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</si>
  <si>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</si>
  <si>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</si>
  <si>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</si>
  <si>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</si>
  <si>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</si>
  <si>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</si>
  <si>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</si>
  <si>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</si>
  <si>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</si>
  <si>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</si>
  <si>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</si>
  <si>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</si>
  <si>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</si>
  <si>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</si>
  <si>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</si>
  <si>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</si>
  <si>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</si>
  <si>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</si>
  <si>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</si>
  <si>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</si>
  <si>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</si>
  <si>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</si>
  <si>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</si>
  <si>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</si>
  <si>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</si>
  <si>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</si>
  <si>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</si>
  <si>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</si>
  <si>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</si>
  <si>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</si>
  <si>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</si>
  <si>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</si>
  <si>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</si>
  <si>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</si>
  <si>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</si>
  <si>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</si>
  <si>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</si>
  <si>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</si>
  <si>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</si>
  <si>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</si>
  <si>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</si>
  <si>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</si>
  <si>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</si>
  <si>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</si>
  <si>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</si>
  <si>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</si>
  <si>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</si>
  <si>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</si>
  <si>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</si>
  <si>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</si>
  <si>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</si>
  <si>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</si>
  <si>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</si>
  <si>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</si>
  <si>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</si>
  <si>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</si>
  <si>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</si>
  <si>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</si>
  <si>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</si>
  <si>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</si>
  <si>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</si>
  <si>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</si>
  <si>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</si>
  <si>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</si>
  <si>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</si>
  <si>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</si>
  <si>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</si>
  <si>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</si>
  <si>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</si>
  <si>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</si>
  <si>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</si>
  <si>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</si>
  <si>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</si>
  <si>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</si>
  <si>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</si>
  <si>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</si>
  <si>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</si>
  <si>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</si>
  <si>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</si>
  <si>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</si>
  <si>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</si>
  <si>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</si>
  <si>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</si>
  <si>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</si>
  <si>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</si>
  <si>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</si>
  <si>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</si>
  <si>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</si>
  <si>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</si>
  <si>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</si>
  <si>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</si>
  <si>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</si>
  <si>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</si>
  <si>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</si>
  <si>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</si>
  <si>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</si>
  <si>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</si>
  <si>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</si>
  <si>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</si>
  <si>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</si>
  <si>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</si>
  <si>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</si>
  <si>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</si>
  <si>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</si>
  <si>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</si>
  <si>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</si>
  <si>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</si>
  <si>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</si>
  <si>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</si>
  <si>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</si>
  <si>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</si>
  <si>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</si>
  <si>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</si>
  <si>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</si>
  <si>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</si>
  <si>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</si>
  <si>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</si>
  <si>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</si>
  <si>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</si>
  <si>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Table 3. District Land &amp; Population</t>
  </si>
  <si>
    <t>Area(km2)</t>
  </si>
  <si>
    <t xml:space="preserve"> No. of Village</t>
  </si>
  <si>
    <t>No.  of Households</t>
  </si>
  <si>
    <t>No. of Households (Person/Households)</t>
  </si>
  <si>
    <t>Population Density (per/ km2)</t>
  </si>
  <si>
    <t>Total</t>
  </si>
  <si>
    <t xml:space="preserve"> Sex Ratio (Male/Female*100)</t>
  </si>
  <si>
    <r>
      <t xml:space="preserve">合計
</t>
    </r>
    <r>
      <rPr>
        <sz val="9"/>
        <rFont val="Times New Roman"/>
        <family val="1"/>
      </rPr>
      <t>Total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</si>
  <si>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</si>
  <si>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</si>
  <si>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</si>
  <si>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</si>
  <si>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</si>
  <si>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</si>
  <si>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</si>
  <si>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</si>
  <si>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</si>
  <si>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</si>
  <si>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</si>
  <si>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</si>
  <si>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</si>
  <si>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</si>
  <si>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</si>
  <si>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</si>
  <si>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</si>
  <si>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</si>
  <si>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</si>
  <si>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</si>
  <si>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</si>
  <si>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</si>
  <si>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</si>
  <si>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</si>
  <si>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</si>
  <si>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</si>
  <si>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</si>
  <si>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</si>
  <si>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</si>
  <si>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</si>
  <si>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</si>
  <si>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</si>
  <si>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</si>
  <si>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</si>
  <si>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</si>
  <si>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</si>
  <si>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</si>
  <si>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</si>
  <si>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</si>
  <si>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</si>
  <si>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</si>
  <si>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</si>
  <si>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</si>
  <si>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</si>
  <si>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</si>
  <si>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</si>
  <si>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</si>
  <si>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</si>
  <si>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</si>
  <si>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</si>
  <si>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</si>
  <si>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</si>
  <si>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</si>
  <si>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</si>
  <si>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</si>
  <si>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</si>
  <si>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</si>
  <si>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</si>
  <si>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</si>
  <si>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</si>
  <si>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</si>
  <si>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</si>
  <si>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</si>
  <si>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</si>
  <si>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</si>
  <si>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</si>
  <si>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Noise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</si>
  <si>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</si>
  <si>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</si>
  <si>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</si>
  <si>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</si>
  <si>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</si>
  <si>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</si>
  <si>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</si>
  <si>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</si>
  <si>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</si>
  <si>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Odors</t>
  </si>
  <si>
    <t>…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</si>
  <si>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</si>
  <si>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</si>
  <si>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</si>
  <si>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</si>
  <si>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</si>
  <si>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</si>
  <si>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</si>
  <si>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</si>
  <si>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</si>
  <si>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</si>
  <si>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</si>
  <si>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</si>
  <si>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</si>
  <si>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Grand Total</t>
  </si>
  <si>
    <t>Waste Paper</t>
  </si>
  <si>
    <t>Waste Iron &amp; Aluminum</t>
  </si>
  <si>
    <t xml:space="preserve">Other Waste Plastic Products 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</si>
  <si>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</si>
  <si>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</si>
  <si>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</si>
  <si>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</si>
  <si>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</si>
  <si>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</si>
  <si>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</si>
  <si>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</si>
  <si>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</si>
  <si>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</si>
  <si>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</si>
  <si>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</si>
  <si>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</si>
  <si>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</si>
  <si>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</si>
  <si>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t xml:space="preserve">  -  </t>
  </si>
  <si>
    <t xml:space="preserve"> - </t>
  </si>
  <si>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</si>
  <si>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</si>
  <si>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</si>
  <si>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</si>
  <si>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</si>
  <si>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</si>
  <si>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</si>
  <si>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資料來源：本府民政處報表1221-00-01-2、3311-03-01-2。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</si>
  <si>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</si>
  <si>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</si>
  <si>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</si>
  <si>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</si>
  <si>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</si>
  <si>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</si>
  <si>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</si>
  <si>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</si>
  <si>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</si>
  <si>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</si>
  <si>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</si>
  <si>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</si>
  <si>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</si>
  <si>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</si>
  <si>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</si>
  <si>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</si>
  <si>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</si>
  <si>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</si>
  <si>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</si>
  <si>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(7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(Jul.)</t>
    </r>
  </si>
  <si>
    <r>
      <t>備    註：</t>
    </r>
    <r>
      <rPr>
        <sz val="12"/>
        <rFont val="標楷體"/>
        <family val="4"/>
      </rPr>
      <t>2.本資料來源為內政部警政署警政統計月報，截至目前無98年8月資料。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</si>
</sst>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41" fontId="4" fillId="2" borderId="5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5" fillId="0" borderId="5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5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15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207" fontId="17" fillId="0" borderId="2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207" fontId="8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7" fontId="15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1" fontId="4" fillId="0" borderId="6" xfId="15" applyNumberFormat="1" applyFont="1" applyFill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15" fillId="0" borderId="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15" xfId="0" applyNumberFormat="1" applyFont="1" applyFill="1" applyBorder="1" applyAlignment="1">
      <alignment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4" fillId="2" borderId="2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218" fontId="4" fillId="2" borderId="6" xfId="0" applyNumberFormat="1" applyFont="1" applyFill="1" applyBorder="1" applyAlignment="1">
      <alignment horizontal="right" vertical="center"/>
    </xf>
    <xf numFmtId="218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86" fontId="4" fillId="2" borderId="15" xfId="15" applyNumberFormat="1" applyFont="1" applyFill="1" applyBorder="1" applyAlignment="1">
      <alignment horizontal="right" vertical="center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94087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85397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461641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296547"/>
        <c:axId val="47668924"/>
        <c:axId val="26367133"/>
      </c:bar3DChart>
      <c:catAx>
        <c:axId val="529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296547"/>
        <c:crossesAt val="1"/>
        <c:crossBetween val="between"/>
        <c:dispUnits/>
        <c:majorUnit val="400"/>
      </c:valAx>
      <c:serAx>
        <c:axId val="26367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892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axId val="35977606"/>
        <c:axId val="55362999"/>
      </c:bar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597760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28504944"/>
        <c:axId val="55217905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27199098"/>
        <c:axId val="43465291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8504944"/>
        <c:crossesAt val="1"/>
        <c:crossBetween val="between"/>
        <c:dispUnits/>
        <c:majorUnit val="5"/>
      </c:valAx>
      <c:catAx>
        <c:axId val="27199098"/>
        <c:scaling>
          <c:orientation val="minMax"/>
        </c:scaling>
        <c:axPos val="b"/>
        <c:delete val="1"/>
        <c:majorTickMark val="in"/>
        <c:minorTickMark val="none"/>
        <c:tickLblPos val="nextTo"/>
        <c:crossAx val="43465291"/>
        <c:crosses val="autoZero"/>
        <c:auto val="0"/>
        <c:lblOffset val="100"/>
        <c:noMultiLvlLbl val="0"/>
      </c:catAx>
      <c:valAx>
        <c:axId val="4346529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7199098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1027653"/>
        <c:crosses val="autoZero"/>
        <c:auto val="0"/>
        <c:lblOffset val="100"/>
        <c:noMultiLvlLbl val="0"/>
      </c:catAx>
      <c:valAx>
        <c:axId val="3102765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433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081342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3471960"/>
        <c:axId val="31247641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2793314"/>
        <c:axId val="48030963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1247641"/>
        <c:crosses val="autoZero"/>
        <c:auto val="0"/>
        <c:lblOffset val="100"/>
        <c:noMultiLvlLbl val="0"/>
      </c:catAx>
      <c:valAx>
        <c:axId val="31247641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1960"/>
        <c:crossesAt val="1"/>
        <c:crossBetween val="between"/>
        <c:dispUnits/>
        <c:majorUnit val="3000"/>
      </c:valAx>
      <c:catAx>
        <c:axId val="12793314"/>
        <c:scaling>
          <c:orientation val="minMax"/>
        </c:scaling>
        <c:axPos val="b"/>
        <c:delete val="1"/>
        <c:majorTickMark val="in"/>
        <c:minorTickMark val="none"/>
        <c:tickLblPos val="nextTo"/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93314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62548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100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26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97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95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99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895;&#22577;9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1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</sheetData>
      <sheetData sheetId="2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H46" sqref="H46"/>
    </sheetView>
  </sheetViews>
  <sheetFormatPr defaultColWidth="9.00390625" defaultRowHeight="25.5" customHeight="1"/>
  <cols>
    <col min="1" max="1" width="22.00390625" style="183" customWidth="1"/>
    <col min="2" max="3" width="10.625" style="168" customWidth="1"/>
    <col min="4" max="4" width="12.75390625" style="168" bestFit="1" customWidth="1"/>
    <col min="5" max="5" width="11.00390625" style="167" customWidth="1"/>
    <col min="6" max="6" width="11.00390625" style="168" customWidth="1"/>
    <col min="7" max="7" width="10.875" style="168" customWidth="1"/>
    <col min="8" max="8" width="12.875" style="167" customWidth="1"/>
    <col min="9" max="9" width="3.875" style="146" customWidth="1"/>
    <col min="10" max="16384" width="9.00390625" style="146" customWidth="1"/>
  </cols>
  <sheetData>
    <row r="1" spans="1:8" ht="25.5" customHeight="1">
      <c r="A1" s="365" t="s">
        <v>248</v>
      </c>
      <c r="B1" s="347"/>
      <c r="C1" s="347"/>
      <c r="D1" s="347"/>
      <c r="E1" s="347"/>
      <c r="F1" s="347"/>
      <c r="G1" s="347"/>
      <c r="H1" s="347"/>
    </row>
    <row r="2" spans="1:8" s="147" customFormat="1" ht="25.5" customHeight="1">
      <c r="A2" s="346" t="s">
        <v>249</v>
      </c>
      <c r="B2" s="344"/>
      <c r="C2" s="344"/>
      <c r="D2" s="344"/>
      <c r="E2" s="344"/>
      <c r="F2" s="344"/>
      <c r="G2" s="344"/>
      <c r="H2" s="344"/>
    </row>
    <row r="3" spans="1:8" s="147" customFormat="1" ht="25.5" customHeight="1">
      <c r="A3" s="348" t="s">
        <v>540</v>
      </c>
      <c r="B3" s="349"/>
      <c r="C3" s="349"/>
      <c r="D3" s="349"/>
      <c r="E3" s="349"/>
      <c r="F3" s="349"/>
      <c r="G3" s="349"/>
      <c r="H3" s="349"/>
    </row>
    <row r="4" spans="1:8" s="147" customFormat="1" ht="25.5" customHeight="1">
      <c r="A4" s="352" t="s">
        <v>255</v>
      </c>
      <c r="B4" s="361" t="s">
        <v>256</v>
      </c>
      <c r="C4" s="361" t="s">
        <v>257</v>
      </c>
      <c r="D4" s="354" t="s">
        <v>258</v>
      </c>
      <c r="E4" s="356" t="s">
        <v>259</v>
      </c>
      <c r="F4" s="363" t="s">
        <v>260</v>
      </c>
      <c r="G4" s="354" t="s">
        <v>261</v>
      </c>
      <c r="H4" s="350" t="s">
        <v>250</v>
      </c>
    </row>
    <row r="5" spans="1:8" s="147" customFormat="1" ht="25.5" customHeight="1">
      <c r="A5" s="353"/>
      <c r="B5" s="362"/>
      <c r="C5" s="362"/>
      <c r="D5" s="355"/>
      <c r="E5" s="357"/>
      <c r="F5" s="364"/>
      <c r="G5" s="358"/>
      <c r="H5" s="351"/>
    </row>
    <row r="6" spans="1:8" ht="32.25">
      <c r="A6" s="148" t="s">
        <v>262</v>
      </c>
      <c r="B6" s="149"/>
      <c r="C6" s="149"/>
      <c r="D6" s="149"/>
      <c r="E6" s="150"/>
      <c r="F6" s="149"/>
      <c r="G6" s="149"/>
      <c r="H6" s="150"/>
    </row>
    <row r="7" spans="1:8" ht="27">
      <c r="A7" s="151" t="s">
        <v>263</v>
      </c>
      <c r="B7" s="152">
        <v>151186</v>
      </c>
      <c r="C7" s="152">
        <v>150896</v>
      </c>
      <c r="D7" s="149">
        <f>B7-C7</f>
        <v>290</v>
      </c>
      <c r="E7" s="153">
        <f>D7/C7*100</f>
        <v>0.1921853461987064</v>
      </c>
      <c r="F7" s="152">
        <v>148929</v>
      </c>
      <c r="G7" s="154">
        <f>B7-F7</f>
        <v>2257</v>
      </c>
      <c r="H7" s="153">
        <f>G7/F7*100</f>
        <v>1.5154872456002526</v>
      </c>
    </row>
    <row r="8" spans="1:8" ht="27">
      <c r="A8" s="151" t="s">
        <v>264</v>
      </c>
      <c r="B8" s="152">
        <v>461251</v>
      </c>
      <c r="C8" s="152">
        <v>461268</v>
      </c>
      <c r="D8" s="149">
        <f>B8-C8</f>
        <v>-17</v>
      </c>
      <c r="E8" s="153">
        <f>D8/C8*100</f>
        <v>-0.003685493032250232</v>
      </c>
      <c r="F8" s="152">
        <v>461268</v>
      </c>
      <c r="G8" s="154">
        <f>B8-F8</f>
        <v>-17</v>
      </c>
      <c r="H8" s="153">
        <f>G8/F8*100</f>
        <v>-0.003685493032250232</v>
      </c>
    </row>
    <row r="9" spans="1:8" ht="27">
      <c r="A9" s="151" t="s">
        <v>265</v>
      </c>
      <c r="B9" s="152">
        <v>235752</v>
      </c>
      <c r="C9" s="152">
        <v>235768</v>
      </c>
      <c r="D9" s="149">
        <f>B9-C9</f>
        <v>-16</v>
      </c>
      <c r="E9" s="153">
        <f>D9/C9*100</f>
        <v>-0.006786332326694038</v>
      </c>
      <c r="F9" s="152">
        <v>235993</v>
      </c>
      <c r="G9" s="154">
        <f>B9-F9</f>
        <v>-241</v>
      </c>
      <c r="H9" s="153">
        <f>G9/F9*100</f>
        <v>-0.10212167310047332</v>
      </c>
    </row>
    <row r="10" spans="1:8" ht="27">
      <c r="A10" s="151" t="s">
        <v>266</v>
      </c>
      <c r="B10" s="152">
        <v>225499</v>
      </c>
      <c r="C10" s="152">
        <v>225500</v>
      </c>
      <c r="D10" s="149">
        <f>B10-C10</f>
        <v>-1</v>
      </c>
      <c r="E10" s="153">
        <f>D10/C10*100</f>
        <v>-0.0004434589800443459</v>
      </c>
      <c r="F10" s="152">
        <v>225275</v>
      </c>
      <c r="G10" s="154">
        <f>B10-F10</f>
        <v>224</v>
      </c>
      <c r="H10" s="153">
        <f>G10/F10*100</f>
        <v>0.09943402508045722</v>
      </c>
    </row>
    <row r="11" spans="1:8" ht="45">
      <c r="A11" s="151" t="s">
        <v>267</v>
      </c>
      <c r="B11" s="156">
        <v>215</v>
      </c>
      <c r="C11" s="156">
        <v>215</v>
      </c>
      <c r="D11" s="157">
        <f>B11-C11</f>
        <v>0</v>
      </c>
      <c r="E11" s="157">
        <f>D11/C11*100</f>
        <v>0</v>
      </c>
      <c r="F11" s="156">
        <v>215</v>
      </c>
      <c r="G11" s="157">
        <f>B11-F11</f>
        <v>0</v>
      </c>
      <c r="H11" s="157">
        <f>G11/F11*100</f>
        <v>0</v>
      </c>
    </row>
    <row r="12" spans="1:8" ht="27">
      <c r="A12" s="151" t="s">
        <v>268</v>
      </c>
      <c r="B12" s="156">
        <v>65</v>
      </c>
      <c r="C12" s="156">
        <v>25</v>
      </c>
      <c r="D12" s="158" t="s">
        <v>251</v>
      </c>
      <c r="E12" s="158" t="s">
        <v>251</v>
      </c>
      <c r="F12" s="156">
        <v>46</v>
      </c>
      <c r="G12" s="158" t="s">
        <v>251</v>
      </c>
      <c r="H12" s="158" t="s">
        <v>251</v>
      </c>
    </row>
    <row r="13" spans="1:8" ht="27">
      <c r="A13" s="151" t="s">
        <v>269</v>
      </c>
      <c r="B13" s="156">
        <v>300</v>
      </c>
      <c r="C13" s="156">
        <v>296</v>
      </c>
      <c r="D13" s="158" t="s">
        <v>251</v>
      </c>
      <c r="E13" s="158" t="s">
        <v>251</v>
      </c>
      <c r="F13" s="156">
        <v>295</v>
      </c>
      <c r="G13" s="158" t="s">
        <v>251</v>
      </c>
      <c r="H13" s="158" t="s">
        <v>251</v>
      </c>
    </row>
    <row r="14" spans="1:8" ht="27">
      <c r="A14" s="151" t="s">
        <v>270</v>
      </c>
      <c r="B14" s="156">
        <v>235</v>
      </c>
      <c r="C14" s="156">
        <v>271</v>
      </c>
      <c r="D14" s="158" t="s">
        <v>251</v>
      </c>
      <c r="E14" s="158" t="s">
        <v>251</v>
      </c>
      <c r="F14" s="156">
        <v>249</v>
      </c>
      <c r="G14" s="158" t="s">
        <v>251</v>
      </c>
      <c r="H14" s="158" t="s">
        <v>251</v>
      </c>
    </row>
    <row r="15" spans="1:8" ht="27">
      <c r="A15" s="151" t="s">
        <v>271</v>
      </c>
      <c r="B15" s="156">
        <v>-82</v>
      </c>
      <c r="C15" s="156">
        <v>-218</v>
      </c>
      <c r="D15" s="158" t="s">
        <v>251</v>
      </c>
      <c r="E15" s="158" t="s">
        <v>251</v>
      </c>
      <c r="F15" s="156">
        <v>96</v>
      </c>
      <c r="G15" s="158" t="s">
        <v>251</v>
      </c>
      <c r="H15" s="158" t="s">
        <v>251</v>
      </c>
    </row>
    <row r="16" spans="1:8" ht="27">
      <c r="A16" s="151" t="s">
        <v>272</v>
      </c>
      <c r="B16" s="152">
        <v>2227</v>
      </c>
      <c r="C16" s="152">
        <v>3218</v>
      </c>
      <c r="D16" s="158" t="s">
        <v>251</v>
      </c>
      <c r="E16" s="158" t="s">
        <v>251</v>
      </c>
      <c r="F16" s="152">
        <v>2185</v>
      </c>
      <c r="G16" s="158" t="s">
        <v>251</v>
      </c>
      <c r="H16" s="158" t="s">
        <v>251</v>
      </c>
    </row>
    <row r="17" spans="1:8" ht="27">
      <c r="A17" s="151" t="s">
        <v>273</v>
      </c>
      <c r="B17" s="152">
        <v>2309</v>
      </c>
      <c r="C17" s="152">
        <v>3436</v>
      </c>
      <c r="D17" s="158" t="s">
        <v>251</v>
      </c>
      <c r="E17" s="158" t="s">
        <v>251</v>
      </c>
      <c r="F17" s="152">
        <v>2089</v>
      </c>
      <c r="G17" s="158" t="s">
        <v>251</v>
      </c>
      <c r="H17" s="158" t="s">
        <v>251</v>
      </c>
    </row>
    <row r="18" spans="1:8" ht="16.5">
      <c r="A18" s="159"/>
      <c r="B18" s="156"/>
      <c r="C18" s="156"/>
      <c r="D18" s="154"/>
      <c r="E18" s="153"/>
      <c r="F18" s="154"/>
      <c r="G18" s="154"/>
      <c r="H18" s="149"/>
    </row>
    <row r="19" spans="1:8" ht="32.25">
      <c r="A19" s="148" t="s">
        <v>274</v>
      </c>
      <c r="B19" s="156"/>
      <c r="C19" s="156"/>
      <c r="D19" s="149"/>
      <c r="E19" s="153"/>
      <c r="F19" s="160"/>
      <c r="G19" s="154"/>
      <c r="H19" s="149"/>
    </row>
    <row r="20" spans="1:8" ht="27">
      <c r="A20" s="151" t="s">
        <v>275</v>
      </c>
      <c r="B20" s="156">
        <v>423</v>
      </c>
      <c r="C20" s="156">
        <v>468</v>
      </c>
      <c r="D20" s="149">
        <f>B20-C20</f>
        <v>-45</v>
      </c>
      <c r="E20" s="153">
        <f>D20/C20*100</f>
        <v>-9.615384615384617</v>
      </c>
      <c r="F20" s="156">
        <v>395</v>
      </c>
      <c r="G20" s="154">
        <f>B20-F20</f>
        <v>28</v>
      </c>
      <c r="H20" s="153">
        <f>G20/F20*100</f>
        <v>7.088607594936709</v>
      </c>
    </row>
    <row r="21" spans="1:8" ht="27">
      <c r="A21" s="151" t="s">
        <v>276</v>
      </c>
      <c r="B21" s="156">
        <v>2826</v>
      </c>
      <c r="C21" s="156">
        <v>3360</v>
      </c>
      <c r="D21" s="149">
        <f>B21-C21</f>
        <v>-534</v>
      </c>
      <c r="E21" s="153">
        <f>D21/C21*100</f>
        <v>-15.892857142857142</v>
      </c>
      <c r="F21" s="152">
        <v>3998</v>
      </c>
      <c r="G21" s="154">
        <f>B21-F21</f>
        <v>-1172</v>
      </c>
      <c r="H21" s="153">
        <f>G21/F21*100</f>
        <v>-29.314657328664335</v>
      </c>
    </row>
    <row r="22" spans="1:8" ht="23.25">
      <c r="A22" s="161" t="s">
        <v>277</v>
      </c>
      <c r="B22" s="152">
        <v>84</v>
      </c>
      <c r="C22" s="152">
        <v>67</v>
      </c>
      <c r="D22" s="149">
        <f>B22-C22</f>
        <v>17</v>
      </c>
      <c r="E22" s="153">
        <f>D22/C22*100</f>
        <v>25.37313432835821</v>
      </c>
      <c r="F22" s="152">
        <v>48</v>
      </c>
      <c r="G22" s="154">
        <f>B22-F22</f>
        <v>36</v>
      </c>
      <c r="H22" s="153">
        <f>G22/F22*100</f>
        <v>75</v>
      </c>
    </row>
    <row r="23" spans="1:8" ht="39.75">
      <c r="A23" s="151" t="s">
        <v>278</v>
      </c>
      <c r="B23" s="156">
        <v>1006.631</v>
      </c>
      <c r="C23" s="156">
        <v>1126.599</v>
      </c>
      <c r="D23" s="149">
        <f>B23-C23</f>
        <v>-119.96799999999996</v>
      </c>
      <c r="E23" s="153">
        <f>D23/C23*100</f>
        <v>-10.648686888591236</v>
      </c>
      <c r="F23" s="156">
        <v>806</v>
      </c>
      <c r="G23" s="154">
        <f>B23-F23</f>
        <v>200.63099999999997</v>
      </c>
      <c r="H23" s="153">
        <f>G23/F23*100</f>
        <v>24.89218362282878</v>
      </c>
    </row>
    <row r="24" spans="1:8" ht="27">
      <c r="A24" s="162" t="s">
        <v>279</v>
      </c>
      <c r="B24" s="163">
        <v>4514146</v>
      </c>
      <c r="C24" s="163">
        <v>5149841</v>
      </c>
      <c r="D24" s="164">
        <f>B24-C24</f>
        <v>-635695</v>
      </c>
      <c r="E24" s="165">
        <f>D24/C24*100</f>
        <v>-12.343973338205975</v>
      </c>
      <c r="F24" s="163">
        <v>4736587</v>
      </c>
      <c r="G24" s="166">
        <f>B24-F24</f>
        <v>-222441</v>
      </c>
      <c r="H24" s="165">
        <f>G24/F24*100</f>
        <v>-4.696229584719968</v>
      </c>
    </row>
    <row r="25" spans="1:5" ht="25.5" customHeight="1">
      <c r="A25" s="167"/>
      <c r="E25" s="169"/>
    </row>
    <row r="26" spans="1:8" ht="25.5" customHeight="1">
      <c r="A26" s="365" t="s">
        <v>252</v>
      </c>
      <c r="B26" s="347"/>
      <c r="C26" s="347"/>
      <c r="D26" s="347"/>
      <c r="E26" s="347"/>
      <c r="F26" s="347"/>
      <c r="G26" s="347"/>
      <c r="H26" s="347"/>
    </row>
    <row r="27" spans="1:8" ht="25.5" customHeight="1">
      <c r="A27" s="346" t="s">
        <v>253</v>
      </c>
      <c r="B27" s="344"/>
      <c r="C27" s="344"/>
      <c r="D27" s="344"/>
      <c r="E27" s="344"/>
      <c r="F27" s="344"/>
      <c r="G27" s="344"/>
      <c r="H27" s="344"/>
    </row>
    <row r="28" spans="1:8" ht="25.5" customHeight="1">
      <c r="A28" s="342" t="s">
        <v>541</v>
      </c>
      <c r="B28" s="342"/>
      <c r="C28" s="342"/>
      <c r="D28" s="342"/>
      <c r="E28" s="342"/>
      <c r="F28" s="342"/>
      <c r="G28" s="342"/>
      <c r="H28" s="342"/>
    </row>
    <row r="29" spans="1:8" s="147" customFormat="1" ht="25.5" customHeight="1">
      <c r="A29" s="352" t="s">
        <v>280</v>
      </c>
      <c r="B29" s="361" t="s">
        <v>256</v>
      </c>
      <c r="C29" s="361" t="s">
        <v>257</v>
      </c>
      <c r="D29" s="354" t="s">
        <v>258</v>
      </c>
      <c r="E29" s="356" t="s">
        <v>259</v>
      </c>
      <c r="F29" s="354" t="s">
        <v>281</v>
      </c>
      <c r="G29" s="343" t="s">
        <v>261</v>
      </c>
      <c r="H29" s="350" t="s">
        <v>282</v>
      </c>
    </row>
    <row r="30" spans="1:8" s="147" customFormat="1" ht="25.5" customHeight="1">
      <c r="A30" s="335"/>
      <c r="B30" s="362"/>
      <c r="C30" s="362"/>
      <c r="D30" s="360"/>
      <c r="E30" s="345"/>
      <c r="F30" s="359"/>
      <c r="G30" s="334"/>
      <c r="H30" s="341"/>
    </row>
    <row r="31" spans="1:8" ht="16.5">
      <c r="A31" s="170" t="s">
        <v>283</v>
      </c>
      <c r="B31" s="171"/>
      <c r="C31" s="171"/>
      <c r="D31" s="171"/>
      <c r="E31" s="172"/>
      <c r="F31" s="173"/>
      <c r="G31" s="171"/>
      <c r="H31" s="172"/>
    </row>
    <row r="32" spans="1:8" ht="28.5">
      <c r="A32" s="151" t="s">
        <v>254</v>
      </c>
      <c r="B32" s="154">
        <v>150566</v>
      </c>
      <c r="C32" s="154">
        <v>123635</v>
      </c>
      <c r="D32" s="154">
        <f>B32-C32</f>
        <v>26931</v>
      </c>
      <c r="E32" s="150">
        <f>D32/C32*100</f>
        <v>21.782666720588832</v>
      </c>
      <c r="F32" s="154">
        <v>121879</v>
      </c>
      <c r="G32" s="154">
        <f>B32-F32</f>
        <v>28687</v>
      </c>
      <c r="H32" s="174">
        <f>G32/F32*100</f>
        <v>23.537278776491437</v>
      </c>
    </row>
    <row r="33" spans="1:8" ht="16.5">
      <c r="A33" s="159"/>
      <c r="B33" s="154"/>
      <c r="C33" s="154"/>
      <c r="D33" s="154"/>
      <c r="E33" s="150"/>
      <c r="F33" s="154"/>
      <c r="G33" s="154"/>
      <c r="H33" s="174"/>
    </row>
    <row r="34" spans="1:8" ht="60.75">
      <c r="A34" s="175" t="s">
        <v>542</v>
      </c>
      <c r="B34" s="149"/>
      <c r="C34" s="149"/>
      <c r="D34" s="149"/>
      <c r="E34" s="150"/>
      <c r="F34" s="160"/>
      <c r="G34" s="149"/>
      <c r="H34" s="150"/>
    </row>
    <row r="35" spans="1:8" ht="27">
      <c r="A35" s="151" t="s">
        <v>284</v>
      </c>
      <c r="B35" s="154">
        <v>535</v>
      </c>
      <c r="C35" s="154">
        <v>491</v>
      </c>
      <c r="D35" s="154">
        <f>B35-C35</f>
        <v>44</v>
      </c>
      <c r="E35" s="150">
        <f>D35/C35*100</f>
        <v>8.961303462321792</v>
      </c>
      <c r="F35" s="154">
        <v>692</v>
      </c>
      <c r="G35" s="154">
        <f>B35-F35</f>
        <v>-157</v>
      </c>
      <c r="H35" s="174">
        <f>G35/F35*100</f>
        <v>-22.6878612716763</v>
      </c>
    </row>
    <row r="36" spans="1:8" ht="32.25" customHeight="1">
      <c r="A36" s="151" t="s">
        <v>285</v>
      </c>
      <c r="B36" s="149">
        <v>434</v>
      </c>
      <c r="C36" s="149">
        <v>371</v>
      </c>
      <c r="D36" s="154">
        <f>B36-C36</f>
        <v>63</v>
      </c>
      <c r="E36" s="150">
        <f>D36/C36*100</f>
        <v>16.9811320754717</v>
      </c>
      <c r="F36" s="149">
        <v>551</v>
      </c>
      <c r="G36" s="154">
        <f>B36-F36</f>
        <v>-117</v>
      </c>
      <c r="H36" s="176">
        <f>G36/F36*100</f>
        <v>-21.234119782214155</v>
      </c>
    </row>
    <row r="37" spans="1:8" ht="16.5">
      <c r="A37" s="177"/>
      <c r="B37" s="149"/>
      <c r="C37" s="149"/>
      <c r="D37" s="154"/>
      <c r="E37" s="150"/>
      <c r="F37" s="149"/>
      <c r="G37" s="154"/>
      <c r="H37" s="174"/>
    </row>
    <row r="38" spans="1:8" ht="16.5">
      <c r="A38" s="148" t="s">
        <v>286</v>
      </c>
      <c r="B38" s="149"/>
      <c r="C38" s="149"/>
      <c r="D38" s="149"/>
      <c r="E38" s="150"/>
      <c r="F38" s="160"/>
      <c r="G38" s="149"/>
      <c r="H38" s="150"/>
    </row>
    <row r="39" spans="1:8" ht="27">
      <c r="A39" s="151" t="s">
        <v>287</v>
      </c>
      <c r="B39" s="157">
        <v>3</v>
      </c>
      <c r="C39" s="157">
        <v>8</v>
      </c>
      <c r="D39" s="178">
        <f>B39-C39</f>
        <v>-5</v>
      </c>
      <c r="E39" s="150">
        <f>D39/C39*100</f>
        <v>-62.5</v>
      </c>
      <c r="F39" s="149">
        <v>4</v>
      </c>
      <c r="G39" s="154">
        <f>B39-F39</f>
        <v>-1</v>
      </c>
      <c r="H39" s="174">
        <f>G39/F39*100</f>
        <v>-25</v>
      </c>
    </row>
    <row r="40" spans="1:8" ht="27">
      <c r="A40" s="151" t="s">
        <v>288</v>
      </c>
      <c r="B40" s="157">
        <v>3</v>
      </c>
      <c r="C40" s="157">
        <v>8</v>
      </c>
      <c r="D40" s="178">
        <f>B40-C40</f>
        <v>-5</v>
      </c>
      <c r="E40" s="150">
        <f>D40/C40*100</f>
        <v>-62.5</v>
      </c>
      <c r="F40" s="149">
        <v>4</v>
      </c>
      <c r="G40" s="154">
        <f>B40-F40</f>
        <v>-1</v>
      </c>
      <c r="H40" s="174">
        <f>G40/F40*100</f>
        <v>-25</v>
      </c>
    </row>
    <row r="41" spans="1:8" ht="27">
      <c r="A41" s="151" t="s">
        <v>289</v>
      </c>
      <c r="B41" s="157">
        <v>0</v>
      </c>
      <c r="C41" s="157">
        <v>4</v>
      </c>
      <c r="D41" s="178">
        <f>B41-C41</f>
        <v>-4</v>
      </c>
      <c r="E41" s="150">
        <f>D41/C41*100</f>
        <v>-100</v>
      </c>
      <c r="F41" s="157">
        <v>3</v>
      </c>
      <c r="G41" s="154">
        <f>B41-F41</f>
        <v>-3</v>
      </c>
      <c r="H41" s="174">
        <f>G41/F41*100</f>
        <v>-100</v>
      </c>
    </row>
    <row r="42" spans="1:8" ht="16.5">
      <c r="A42" s="159"/>
      <c r="B42" s="149"/>
      <c r="C42" s="149"/>
      <c r="D42" s="157"/>
      <c r="E42" s="174"/>
      <c r="F42" s="149"/>
      <c r="G42" s="157"/>
      <c r="H42" s="179"/>
    </row>
    <row r="43" spans="1:8" ht="16.5">
      <c r="A43" s="148" t="s">
        <v>290</v>
      </c>
      <c r="B43" s="149"/>
      <c r="C43" s="149"/>
      <c r="D43" s="149"/>
      <c r="E43" s="150"/>
      <c r="F43" s="160"/>
      <c r="G43" s="157"/>
      <c r="H43" s="150"/>
    </row>
    <row r="44" spans="1:8" ht="27">
      <c r="A44" s="151" t="s">
        <v>291</v>
      </c>
      <c r="B44" s="149">
        <v>8</v>
      </c>
      <c r="C44" s="149">
        <v>7</v>
      </c>
      <c r="D44" s="178">
        <f>B44-C44</f>
        <v>1</v>
      </c>
      <c r="E44" s="150">
        <f>D44/C44*100</f>
        <v>14.285714285714285</v>
      </c>
      <c r="F44" s="149">
        <v>13</v>
      </c>
      <c r="G44" s="154">
        <f>B44-F44</f>
        <v>-5</v>
      </c>
      <c r="H44" s="174">
        <f>G44/F44*100</f>
        <v>-38.46153846153847</v>
      </c>
    </row>
    <row r="45" spans="1:8" ht="27">
      <c r="A45" s="151" t="s">
        <v>288</v>
      </c>
      <c r="B45" s="157">
        <v>0</v>
      </c>
      <c r="C45" s="157">
        <v>0</v>
      </c>
      <c r="D45" s="157">
        <v>0</v>
      </c>
      <c r="E45" s="157">
        <v>0</v>
      </c>
      <c r="F45" s="157">
        <v>0</v>
      </c>
      <c r="G45" s="157">
        <f>B45-F45</f>
        <v>0</v>
      </c>
      <c r="H45" s="180">
        <v>0</v>
      </c>
    </row>
    <row r="46" spans="1:8" ht="27">
      <c r="A46" s="151" t="s">
        <v>289</v>
      </c>
      <c r="B46" s="157">
        <v>0</v>
      </c>
      <c r="C46" s="149">
        <v>6</v>
      </c>
      <c r="D46" s="178">
        <f>B46-C46</f>
        <v>-6</v>
      </c>
      <c r="E46" s="150">
        <f>D46/C46*100</f>
        <v>-100</v>
      </c>
      <c r="F46" s="157">
        <v>1</v>
      </c>
      <c r="G46" s="154">
        <f>B46-F46</f>
        <v>-1</v>
      </c>
      <c r="H46" s="174">
        <f>G46/F46*100</f>
        <v>-100</v>
      </c>
    </row>
    <row r="47" spans="1:8" ht="16.5">
      <c r="A47" s="159"/>
      <c r="B47" s="157"/>
      <c r="C47" s="157"/>
      <c r="D47" s="157"/>
      <c r="E47" s="157"/>
      <c r="F47" s="157"/>
      <c r="G47" s="157"/>
      <c r="H47" s="157"/>
    </row>
    <row r="48" spans="1:8" ht="32.25">
      <c r="A48" s="148" t="s">
        <v>292</v>
      </c>
      <c r="B48" s="149"/>
      <c r="C48" s="149"/>
      <c r="D48" s="149"/>
      <c r="E48" s="150"/>
      <c r="F48" s="160"/>
      <c r="G48" s="149"/>
      <c r="H48" s="150"/>
    </row>
    <row r="49" spans="1:8" ht="27">
      <c r="A49" s="151" t="s">
        <v>293</v>
      </c>
      <c r="B49" s="149">
        <v>944</v>
      </c>
      <c r="C49" s="149">
        <v>943</v>
      </c>
      <c r="D49" s="157">
        <f>B49-C49</f>
        <v>1</v>
      </c>
      <c r="E49" s="155">
        <f>D49/C49*100</f>
        <v>0.10604453870625664</v>
      </c>
      <c r="F49" s="149">
        <v>922</v>
      </c>
      <c r="G49" s="154">
        <f>B49-F49</f>
        <v>22</v>
      </c>
      <c r="H49" s="174">
        <f>G49/F49*100</f>
        <v>2.386117136659436</v>
      </c>
    </row>
    <row r="50" spans="1:8" ht="27">
      <c r="A50" s="151" t="s">
        <v>294</v>
      </c>
      <c r="B50" s="149">
        <v>21325</v>
      </c>
      <c r="C50" s="149">
        <v>21274</v>
      </c>
      <c r="D50" s="178">
        <f>B50-C50</f>
        <v>51</v>
      </c>
      <c r="E50" s="174">
        <f>D50/C50*100</f>
        <v>0.23972924696813014</v>
      </c>
      <c r="F50" s="149">
        <v>21287</v>
      </c>
      <c r="G50" s="154">
        <f>B50-F50</f>
        <v>38</v>
      </c>
      <c r="H50" s="174">
        <f>G50/F50*100</f>
        <v>0.17851270728613708</v>
      </c>
    </row>
    <row r="51" spans="1:8" ht="16.5">
      <c r="A51" s="159"/>
      <c r="B51" s="149"/>
      <c r="C51" s="149"/>
      <c r="D51" s="154"/>
      <c r="E51" s="150"/>
      <c r="F51" s="149"/>
      <c r="G51" s="154"/>
      <c r="H51" s="174"/>
    </row>
    <row r="52" spans="1:8" ht="32.25">
      <c r="A52" s="148" t="s">
        <v>295</v>
      </c>
      <c r="B52" s="149"/>
      <c r="C52" s="149"/>
      <c r="D52" s="149"/>
      <c r="E52" s="150"/>
      <c r="F52" s="149"/>
      <c r="G52" s="149"/>
      <c r="H52" s="150"/>
    </row>
    <row r="53" spans="1:8" ht="45.75">
      <c r="A53" s="151" t="s">
        <v>296</v>
      </c>
      <c r="B53" s="149">
        <v>33143</v>
      </c>
      <c r="C53" s="149">
        <v>33928</v>
      </c>
      <c r="D53" s="154">
        <f>B53-C53</f>
        <v>-785</v>
      </c>
      <c r="E53" s="150">
        <f>D53/C53*100</f>
        <v>-2.313723178495638</v>
      </c>
      <c r="F53" s="149">
        <v>46227</v>
      </c>
      <c r="G53" s="149">
        <f>B53-F53</f>
        <v>-13084</v>
      </c>
      <c r="H53" s="150">
        <f>G53/F53*100</f>
        <v>-28.303805135526854</v>
      </c>
    </row>
    <row r="54" spans="1:8" ht="16.5">
      <c r="A54" s="159"/>
      <c r="B54" s="149"/>
      <c r="C54" s="149"/>
      <c r="D54" s="154"/>
      <c r="E54" s="150"/>
      <c r="F54" s="149"/>
      <c r="G54" s="149"/>
      <c r="H54" s="150"/>
    </row>
    <row r="55" spans="1:8" ht="32.25">
      <c r="A55" s="148" t="s">
        <v>297</v>
      </c>
      <c r="B55" s="149"/>
      <c r="C55" s="149"/>
      <c r="D55" s="149"/>
      <c r="E55" s="150"/>
      <c r="F55" s="160"/>
      <c r="G55" s="149"/>
      <c r="H55" s="150"/>
    </row>
    <row r="56" spans="1:8" ht="27">
      <c r="A56" s="162" t="s">
        <v>298</v>
      </c>
      <c r="B56" s="164">
        <v>769098</v>
      </c>
      <c r="C56" s="164">
        <v>700323</v>
      </c>
      <c r="D56" s="166">
        <f>B56-C56</f>
        <v>68775</v>
      </c>
      <c r="E56" s="181">
        <f>D56/C56*100</f>
        <v>9.820468555223803</v>
      </c>
      <c r="F56" s="164">
        <v>712990</v>
      </c>
      <c r="G56" s="166">
        <f>B56-F56</f>
        <v>56108</v>
      </c>
      <c r="H56" s="182">
        <f>G56/F56*100</f>
        <v>7.869395082679982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1"/>
  <sheetViews>
    <sheetView workbookViewId="0" topLeftCell="A1">
      <selection activeCell="I99" sqref="I99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2" t="s">
        <v>219</v>
      </c>
      <c r="C1" s="612"/>
      <c r="D1" s="612"/>
      <c r="E1" s="612"/>
      <c r="F1" s="612"/>
      <c r="G1" s="612"/>
      <c r="H1" s="612"/>
      <c r="I1" s="612"/>
    </row>
    <row r="2" spans="2:9" s="3" customFormat="1" ht="24.75" customHeight="1">
      <c r="B2" s="543" t="s">
        <v>220</v>
      </c>
      <c r="C2" s="553" t="s">
        <v>221</v>
      </c>
      <c r="D2" s="621" t="s">
        <v>222</v>
      </c>
      <c r="E2" s="622"/>
      <c r="F2" s="623"/>
      <c r="G2" s="623"/>
      <c r="H2" s="623"/>
      <c r="I2" s="623"/>
    </row>
    <row r="3" spans="2:9" s="4" customFormat="1" ht="24.75" customHeight="1">
      <c r="B3" s="598"/>
      <c r="C3" s="615"/>
      <c r="D3" s="527" t="s">
        <v>223</v>
      </c>
      <c r="E3" s="617" t="s">
        <v>224</v>
      </c>
      <c r="F3" s="617" t="s">
        <v>225</v>
      </c>
      <c r="G3" s="619" t="s">
        <v>226</v>
      </c>
      <c r="H3" s="620"/>
      <c r="I3" s="624" t="s">
        <v>227</v>
      </c>
    </row>
    <row r="4" spans="2:9" s="4" customFormat="1" ht="24.75" customHeight="1" thickBot="1">
      <c r="B4" s="547"/>
      <c r="C4" s="554"/>
      <c r="D4" s="616"/>
      <c r="E4" s="618"/>
      <c r="F4" s="618"/>
      <c r="G4" s="5" t="s">
        <v>228</v>
      </c>
      <c r="H4" s="5" t="s">
        <v>229</v>
      </c>
      <c r="I4" s="625"/>
    </row>
    <row r="5" spans="2:9" ht="24.75" customHeight="1" hidden="1">
      <c r="B5" s="6" t="s">
        <v>230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8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8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9"/>
      <c r="D15" s="130"/>
      <c r="E15" s="130"/>
      <c r="F15" s="130"/>
      <c r="G15" s="130"/>
      <c r="H15" s="130"/>
      <c r="I15" s="130"/>
      <c r="J15" s="11"/>
      <c r="K15" s="131" t="s">
        <v>231</v>
      </c>
      <c r="L15" s="132">
        <v>87</v>
      </c>
    </row>
    <row r="16" spans="2:12" ht="24.75" customHeight="1" hidden="1">
      <c r="B16" s="12" t="s">
        <v>232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33" t="s">
        <v>233</v>
      </c>
      <c r="L16" s="1">
        <v>126</v>
      </c>
    </row>
    <row r="17" spans="2:12" ht="24.75" customHeight="1" hidden="1">
      <c r="B17" s="13" t="s">
        <v>234</v>
      </c>
      <c r="C17" s="134">
        <v>1171</v>
      </c>
      <c r="D17" s="134">
        <v>27</v>
      </c>
      <c r="E17" s="8">
        <f aca="true" t="shared" si="1" ref="E17:E26">D17/30</f>
        <v>0.9</v>
      </c>
      <c r="F17" s="9">
        <v>0</v>
      </c>
      <c r="G17" s="135">
        <v>0</v>
      </c>
      <c r="H17" s="135">
        <v>0</v>
      </c>
      <c r="I17" s="134">
        <v>540</v>
      </c>
      <c r="J17" s="11"/>
      <c r="K17" s="131" t="s">
        <v>235</v>
      </c>
      <c r="L17" s="1">
        <v>69</v>
      </c>
    </row>
    <row r="18" spans="2:12" ht="27" hidden="1">
      <c r="B18" s="13" t="s">
        <v>236</v>
      </c>
      <c r="C18" s="134">
        <v>1041</v>
      </c>
      <c r="D18" s="134">
        <v>27</v>
      </c>
      <c r="E18" s="8">
        <f t="shared" si="1"/>
        <v>0.9</v>
      </c>
      <c r="F18" s="136">
        <v>1</v>
      </c>
      <c r="G18" s="136">
        <v>1</v>
      </c>
      <c r="H18" s="136">
        <v>1</v>
      </c>
      <c r="I18" s="134">
        <v>809</v>
      </c>
      <c r="J18" s="11"/>
      <c r="K18" s="131" t="s">
        <v>2</v>
      </c>
      <c r="L18" s="1">
        <v>265</v>
      </c>
    </row>
    <row r="19" spans="2:12" ht="27" hidden="1">
      <c r="B19" s="13" t="s">
        <v>12</v>
      </c>
      <c r="C19" s="134">
        <v>1140</v>
      </c>
      <c r="D19" s="134">
        <v>19</v>
      </c>
      <c r="E19" s="8">
        <f t="shared" si="1"/>
        <v>0.6333333333333333</v>
      </c>
      <c r="F19" s="9">
        <v>0</v>
      </c>
      <c r="G19" s="135">
        <v>0</v>
      </c>
      <c r="H19" s="14">
        <v>0</v>
      </c>
      <c r="I19" s="134">
        <v>599</v>
      </c>
      <c r="J19" s="15"/>
      <c r="K19" s="131" t="s">
        <v>3</v>
      </c>
      <c r="L19" s="137">
        <v>71</v>
      </c>
    </row>
    <row r="20" spans="2:12" ht="27" hidden="1">
      <c r="B20" s="16" t="s">
        <v>77</v>
      </c>
      <c r="C20" s="134">
        <v>1068</v>
      </c>
      <c r="D20" s="134">
        <v>34</v>
      </c>
      <c r="E20" s="8">
        <f t="shared" si="1"/>
        <v>1.1333333333333333</v>
      </c>
      <c r="F20" s="9">
        <v>0</v>
      </c>
      <c r="G20" s="135">
        <v>0</v>
      </c>
      <c r="H20" s="14">
        <v>0</v>
      </c>
      <c r="I20" s="134">
        <v>166</v>
      </c>
      <c r="J20" s="15"/>
      <c r="K20" s="131" t="s">
        <v>3</v>
      </c>
      <c r="L20" s="137">
        <v>71</v>
      </c>
    </row>
    <row r="21" spans="2:12" ht="27" hidden="1">
      <c r="B21" s="16" t="s">
        <v>78</v>
      </c>
      <c r="C21" s="134">
        <v>1117</v>
      </c>
      <c r="D21" s="134">
        <v>26</v>
      </c>
      <c r="E21" s="8">
        <f t="shared" si="1"/>
        <v>0.8666666666666667</v>
      </c>
      <c r="F21" s="9">
        <v>0</v>
      </c>
      <c r="G21" s="135">
        <v>0</v>
      </c>
      <c r="H21" s="14">
        <v>0</v>
      </c>
      <c r="I21" s="134">
        <v>358</v>
      </c>
      <c r="J21" s="15"/>
      <c r="K21" s="138"/>
      <c r="L21" s="137"/>
    </row>
    <row r="22" spans="2:12" ht="27" hidden="1">
      <c r="B22" s="16" t="s">
        <v>79</v>
      </c>
      <c r="C22" s="134">
        <v>1073</v>
      </c>
      <c r="D22" s="134">
        <v>30</v>
      </c>
      <c r="E22" s="8">
        <f t="shared" si="1"/>
        <v>1</v>
      </c>
      <c r="F22" s="17">
        <v>1</v>
      </c>
      <c r="G22" s="136">
        <v>2</v>
      </c>
      <c r="H22" s="18">
        <v>2</v>
      </c>
      <c r="I22" s="134">
        <v>1737</v>
      </c>
      <c r="J22" s="15"/>
      <c r="K22" s="138"/>
      <c r="L22" s="137"/>
    </row>
    <row r="23" spans="2:12" ht="27" hidden="1">
      <c r="B23" s="16" t="s">
        <v>80</v>
      </c>
      <c r="C23" s="134">
        <v>1126</v>
      </c>
      <c r="D23" s="134">
        <v>66</v>
      </c>
      <c r="E23" s="8">
        <f t="shared" si="1"/>
        <v>2.2</v>
      </c>
      <c r="F23" s="9">
        <v>0</v>
      </c>
      <c r="G23" s="136">
        <v>1</v>
      </c>
      <c r="H23" s="19">
        <v>0</v>
      </c>
      <c r="I23" s="134">
        <v>1303</v>
      </c>
      <c r="J23" s="15"/>
      <c r="K23" s="138"/>
      <c r="L23" s="137"/>
    </row>
    <row r="24" spans="2:12" ht="27" hidden="1">
      <c r="B24" s="16" t="s">
        <v>13</v>
      </c>
      <c r="C24" s="134">
        <v>1148</v>
      </c>
      <c r="D24" s="134">
        <v>33</v>
      </c>
      <c r="E24" s="8">
        <f t="shared" si="1"/>
        <v>1.1</v>
      </c>
      <c r="F24" s="9">
        <v>0</v>
      </c>
      <c r="G24" s="136">
        <v>1</v>
      </c>
      <c r="H24" s="19">
        <v>0</v>
      </c>
      <c r="I24" s="134">
        <v>1384</v>
      </c>
      <c r="J24" s="15"/>
      <c r="K24" s="138"/>
      <c r="L24" s="137"/>
    </row>
    <row r="25" spans="2:12" ht="27" hidden="1">
      <c r="B25" s="16" t="s">
        <v>81</v>
      </c>
      <c r="C25" s="134">
        <v>1002</v>
      </c>
      <c r="D25" s="134">
        <v>17</v>
      </c>
      <c r="E25" s="8">
        <f t="shared" si="1"/>
        <v>0.5666666666666667</v>
      </c>
      <c r="F25" s="9">
        <v>0</v>
      </c>
      <c r="G25" s="136">
        <v>1</v>
      </c>
      <c r="H25" s="19">
        <v>3</v>
      </c>
      <c r="I25" s="134">
        <v>1269</v>
      </c>
      <c r="J25" s="15"/>
      <c r="K25" s="138"/>
      <c r="L25" s="137"/>
    </row>
    <row r="26" spans="2:12" ht="27" hidden="1">
      <c r="B26" s="16" t="s">
        <v>82</v>
      </c>
      <c r="C26" s="139">
        <v>1171</v>
      </c>
      <c r="D26" s="134">
        <v>13</v>
      </c>
      <c r="E26" s="8">
        <f t="shared" si="1"/>
        <v>0.43333333333333335</v>
      </c>
      <c r="F26" s="9">
        <v>0</v>
      </c>
      <c r="G26" s="135">
        <v>0</v>
      </c>
      <c r="H26" s="19">
        <v>0</v>
      </c>
      <c r="I26" s="134">
        <v>726</v>
      </c>
      <c r="J26" s="15"/>
      <c r="K26" s="138"/>
      <c r="L26" s="137"/>
    </row>
    <row r="27" spans="2:12" ht="27" hidden="1">
      <c r="B27" s="16" t="s">
        <v>83</v>
      </c>
      <c r="C27" s="139">
        <v>1028</v>
      </c>
      <c r="D27" s="134">
        <v>17</v>
      </c>
      <c r="E27" s="8">
        <v>0.57</v>
      </c>
      <c r="F27" s="9">
        <v>0</v>
      </c>
      <c r="G27" s="135">
        <v>0</v>
      </c>
      <c r="H27" s="19">
        <v>0</v>
      </c>
      <c r="I27" s="134">
        <v>800</v>
      </c>
      <c r="J27" s="15"/>
      <c r="K27" s="138"/>
      <c r="L27" s="137"/>
    </row>
    <row r="28" spans="2:12" ht="27" hidden="1">
      <c r="B28" s="16" t="s">
        <v>84</v>
      </c>
      <c r="C28" s="139">
        <v>1133</v>
      </c>
      <c r="D28" s="134">
        <v>23</v>
      </c>
      <c r="E28" s="8">
        <v>0.77</v>
      </c>
      <c r="F28" s="9">
        <v>0</v>
      </c>
      <c r="G28" s="135">
        <v>0</v>
      </c>
      <c r="H28" s="19">
        <v>4</v>
      </c>
      <c r="I28" s="134">
        <v>1397</v>
      </c>
      <c r="J28" s="15"/>
      <c r="K28" s="138"/>
      <c r="L28" s="137"/>
    </row>
    <row r="29" spans="2:12" ht="24.75" customHeight="1" hidden="1">
      <c r="B29" s="12"/>
      <c r="C29" s="20"/>
      <c r="J29" s="15"/>
      <c r="K29" s="138"/>
      <c r="L29" s="137"/>
    </row>
    <row r="30" spans="2:12" ht="24.75" customHeight="1" hidden="1">
      <c r="B30" s="12" t="s">
        <v>85</v>
      </c>
      <c r="C30" s="21">
        <v>14103</v>
      </c>
      <c r="D30" s="134">
        <v>286</v>
      </c>
      <c r="E30" s="8">
        <f>D30/360</f>
        <v>0.7944444444444444</v>
      </c>
      <c r="F30" s="9">
        <v>3</v>
      </c>
      <c r="G30" s="135">
        <v>1</v>
      </c>
      <c r="H30" s="19">
        <v>7</v>
      </c>
      <c r="I30" s="134">
        <v>13955</v>
      </c>
      <c r="J30" s="15"/>
      <c r="K30" s="138"/>
      <c r="L30" s="137"/>
    </row>
    <row r="31" spans="2:12" ht="27" hidden="1">
      <c r="B31" s="16" t="s">
        <v>86</v>
      </c>
      <c r="C31" s="139">
        <v>1256</v>
      </c>
      <c r="D31" s="134">
        <v>29</v>
      </c>
      <c r="E31" s="8">
        <f>D31/30</f>
        <v>0.9666666666666667</v>
      </c>
      <c r="F31" s="9">
        <v>0</v>
      </c>
      <c r="G31" s="135">
        <v>0</v>
      </c>
      <c r="H31" s="19">
        <v>1</v>
      </c>
      <c r="I31" s="134">
        <v>464</v>
      </c>
      <c r="J31" s="15"/>
      <c r="K31" s="138"/>
      <c r="L31" s="137"/>
    </row>
    <row r="32" spans="2:12" ht="27" hidden="1">
      <c r="B32" s="16" t="s">
        <v>87</v>
      </c>
      <c r="C32" s="139">
        <v>1074</v>
      </c>
      <c r="D32" s="134">
        <v>23</v>
      </c>
      <c r="E32" s="8">
        <v>0.7666666666666667</v>
      </c>
      <c r="F32" s="9">
        <v>0</v>
      </c>
      <c r="G32" s="135">
        <v>0</v>
      </c>
      <c r="H32" s="19">
        <v>1</v>
      </c>
      <c r="I32" s="134">
        <v>1827</v>
      </c>
      <c r="J32" s="15"/>
      <c r="K32" s="138"/>
      <c r="L32" s="137"/>
    </row>
    <row r="33" spans="2:12" ht="27" hidden="1">
      <c r="B33" s="16" t="s">
        <v>88</v>
      </c>
      <c r="C33" s="139">
        <v>1125</v>
      </c>
      <c r="D33" s="134">
        <v>50</v>
      </c>
      <c r="E33" s="8">
        <f aca="true" t="shared" si="2" ref="E33:E40">D33/30</f>
        <v>1.6666666666666667</v>
      </c>
      <c r="F33" s="9">
        <v>0</v>
      </c>
      <c r="G33" s="135">
        <v>0</v>
      </c>
      <c r="H33" s="19">
        <v>0</v>
      </c>
      <c r="I33" s="134">
        <v>862</v>
      </c>
      <c r="J33" s="15"/>
      <c r="K33" s="138"/>
      <c r="L33" s="137"/>
    </row>
    <row r="34" spans="2:12" ht="27" hidden="1">
      <c r="B34" s="16" t="s">
        <v>96</v>
      </c>
      <c r="C34" s="139">
        <v>1159</v>
      </c>
      <c r="D34" s="134">
        <v>18</v>
      </c>
      <c r="E34" s="8">
        <f t="shared" si="2"/>
        <v>0.6</v>
      </c>
      <c r="F34" s="9">
        <v>0</v>
      </c>
      <c r="G34" s="135">
        <v>0</v>
      </c>
      <c r="H34" s="19">
        <v>0</v>
      </c>
      <c r="I34" s="134">
        <v>560</v>
      </c>
      <c r="J34" s="15"/>
      <c r="K34" s="138"/>
      <c r="L34" s="137"/>
    </row>
    <row r="35" spans="2:12" ht="27" hidden="1">
      <c r="B35" s="16" t="s">
        <v>97</v>
      </c>
      <c r="C35" s="139">
        <v>1262</v>
      </c>
      <c r="D35" s="134">
        <v>13</v>
      </c>
      <c r="E35" s="8">
        <f t="shared" si="2"/>
        <v>0.43333333333333335</v>
      </c>
      <c r="F35" s="9">
        <v>0</v>
      </c>
      <c r="G35" s="135">
        <v>0</v>
      </c>
      <c r="H35" s="19">
        <v>0</v>
      </c>
      <c r="I35" s="134">
        <v>290</v>
      </c>
      <c r="J35" s="15"/>
      <c r="K35" s="138"/>
      <c r="L35" s="137"/>
    </row>
    <row r="36" spans="2:12" ht="27" hidden="1">
      <c r="B36" s="16" t="s">
        <v>98</v>
      </c>
      <c r="C36" s="139">
        <v>1223</v>
      </c>
      <c r="D36" s="134">
        <v>28</v>
      </c>
      <c r="E36" s="8">
        <f t="shared" si="2"/>
        <v>0.9333333333333333</v>
      </c>
      <c r="F36" s="9">
        <v>1</v>
      </c>
      <c r="G36" s="135">
        <v>0</v>
      </c>
      <c r="H36" s="19">
        <v>0</v>
      </c>
      <c r="I36" s="134">
        <v>1138</v>
      </c>
      <c r="J36" s="15"/>
      <c r="K36" s="138"/>
      <c r="L36" s="137"/>
    </row>
    <row r="37" spans="2:12" ht="27" hidden="1">
      <c r="B37" s="16" t="s">
        <v>13</v>
      </c>
      <c r="C37" s="139">
        <v>1136</v>
      </c>
      <c r="D37" s="134">
        <v>19</v>
      </c>
      <c r="E37" s="8">
        <f t="shared" si="2"/>
        <v>0.6333333333333333</v>
      </c>
      <c r="F37" s="9">
        <v>0</v>
      </c>
      <c r="G37" s="135">
        <v>0</v>
      </c>
      <c r="H37" s="19">
        <v>0</v>
      </c>
      <c r="I37" s="134">
        <v>1007</v>
      </c>
      <c r="J37" s="15"/>
      <c r="K37" s="138"/>
      <c r="L37" s="137"/>
    </row>
    <row r="38" spans="2:12" ht="27" hidden="1">
      <c r="B38" s="16" t="s">
        <v>81</v>
      </c>
      <c r="C38" s="139">
        <v>1149</v>
      </c>
      <c r="D38" s="134">
        <v>11</v>
      </c>
      <c r="E38" s="8">
        <f t="shared" si="2"/>
        <v>0.36666666666666664</v>
      </c>
      <c r="F38" s="9">
        <v>1</v>
      </c>
      <c r="G38" s="135">
        <v>0</v>
      </c>
      <c r="H38" s="19">
        <v>1</v>
      </c>
      <c r="I38" s="134">
        <v>1745</v>
      </c>
      <c r="J38" s="15"/>
      <c r="K38" s="138"/>
      <c r="L38" s="137"/>
    </row>
    <row r="39" spans="2:12" ht="27" hidden="1">
      <c r="B39" s="16" t="s">
        <v>82</v>
      </c>
      <c r="C39" s="139">
        <v>1175</v>
      </c>
      <c r="D39" s="134">
        <v>12</v>
      </c>
      <c r="E39" s="8">
        <f t="shared" si="2"/>
        <v>0.4</v>
      </c>
      <c r="F39" s="9">
        <v>0</v>
      </c>
      <c r="G39" s="135">
        <v>0</v>
      </c>
      <c r="H39" s="19">
        <v>0</v>
      </c>
      <c r="I39" s="134">
        <v>373</v>
      </c>
      <c r="J39" s="15"/>
      <c r="K39" s="138"/>
      <c r="L39" s="137"/>
    </row>
    <row r="40" spans="2:12" ht="27" hidden="1">
      <c r="B40" s="16" t="s">
        <v>83</v>
      </c>
      <c r="C40" s="139">
        <v>1162</v>
      </c>
      <c r="D40" s="134">
        <v>17</v>
      </c>
      <c r="E40" s="8">
        <f t="shared" si="2"/>
        <v>0.5666666666666667</v>
      </c>
      <c r="F40" s="9">
        <v>0</v>
      </c>
      <c r="G40" s="135">
        <v>0</v>
      </c>
      <c r="H40" s="19">
        <v>0</v>
      </c>
      <c r="I40" s="134">
        <v>2170</v>
      </c>
      <c r="J40" s="15"/>
      <c r="K40" s="138"/>
      <c r="L40" s="137"/>
    </row>
    <row r="41" spans="2:12" ht="16.5" hidden="1">
      <c r="B41" s="12" t="s">
        <v>85</v>
      </c>
      <c r="C41" s="139"/>
      <c r="D41" s="134"/>
      <c r="E41" s="8"/>
      <c r="F41" s="9"/>
      <c r="G41" s="135"/>
      <c r="H41" s="19"/>
      <c r="I41" s="134"/>
      <c r="J41" s="15"/>
      <c r="K41" s="138"/>
      <c r="L41" s="137"/>
    </row>
    <row r="42" spans="2:12" ht="27" hidden="1">
      <c r="B42" s="16" t="s">
        <v>84</v>
      </c>
      <c r="C42" s="139">
        <v>1264</v>
      </c>
      <c r="D42" s="134">
        <v>19</v>
      </c>
      <c r="E42" s="8">
        <f>D42/30</f>
        <v>0.6333333333333333</v>
      </c>
      <c r="F42" s="9">
        <v>1</v>
      </c>
      <c r="G42" s="135">
        <v>0</v>
      </c>
      <c r="H42" s="19">
        <v>4</v>
      </c>
      <c r="I42" s="134">
        <v>3150</v>
      </c>
      <c r="J42" s="15"/>
      <c r="K42" s="138"/>
      <c r="L42" s="137"/>
    </row>
    <row r="43" spans="2:12" ht="16.5" hidden="1">
      <c r="B43" s="16"/>
      <c r="C43" s="139"/>
      <c r="D43" s="134"/>
      <c r="E43" s="8"/>
      <c r="F43" s="9"/>
      <c r="G43" s="135"/>
      <c r="H43" s="19"/>
      <c r="I43" s="134"/>
      <c r="J43" s="15"/>
      <c r="K43" s="138"/>
      <c r="L43" s="137"/>
    </row>
    <row r="44" spans="2:12" ht="16.5" hidden="1">
      <c r="B44" s="12" t="s">
        <v>89</v>
      </c>
      <c r="C44" s="139">
        <f>SUM(C45:C56)</f>
        <v>14608</v>
      </c>
      <c r="D44" s="134">
        <f>SUM(D45:D56)</f>
        <v>278</v>
      </c>
      <c r="E44" s="8">
        <f>D44/360</f>
        <v>0.7722222222222223</v>
      </c>
      <c r="F44" s="9">
        <v>6</v>
      </c>
      <c r="G44" s="135">
        <f>SUM(G45:G56)</f>
        <v>3</v>
      </c>
      <c r="H44" s="19">
        <f>SUM(H45:H56)</f>
        <v>15</v>
      </c>
      <c r="I44" s="134">
        <f>SUM(I45:I56)</f>
        <v>18363</v>
      </c>
      <c r="J44" s="15"/>
      <c r="K44" s="138"/>
      <c r="L44" s="137"/>
    </row>
    <row r="45" spans="2:12" ht="27" hidden="1">
      <c r="B45" s="16" t="s">
        <v>86</v>
      </c>
      <c r="C45" s="139">
        <v>1353</v>
      </c>
      <c r="D45" s="134">
        <v>26</v>
      </c>
      <c r="E45" s="8">
        <f aca="true" t="shared" si="3" ref="E45:E56">D45/30</f>
        <v>0.8666666666666667</v>
      </c>
      <c r="F45" s="9">
        <v>1</v>
      </c>
      <c r="G45" s="135">
        <v>0</v>
      </c>
      <c r="H45" s="19">
        <v>0</v>
      </c>
      <c r="I45" s="134">
        <v>727</v>
      </c>
      <c r="J45" s="15"/>
      <c r="K45" s="138"/>
      <c r="L45" s="137"/>
    </row>
    <row r="46" spans="2:12" ht="27" hidden="1">
      <c r="B46" s="16" t="s">
        <v>87</v>
      </c>
      <c r="C46" s="139">
        <v>1118</v>
      </c>
      <c r="D46" s="134">
        <v>22</v>
      </c>
      <c r="E46" s="8">
        <f t="shared" si="3"/>
        <v>0.7333333333333333</v>
      </c>
      <c r="F46" s="9">
        <v>0</v>
      </c>
      <c r="G46" s="135">
        <v>0</v>
      </c>
      <c r="H46" s="19">
        <v>0</v>
      </c>
      <c r="I46" s="134">
        <v>1142</v>
      </c>
      <c r="J46" s="15"/>
      <c r="K46" s="138"/>
      <c r="L46" s="137"/>
    </row>
    <row r="47" spans="2:12" ht="27" hidden="1">
      <c r="B47" s="16" t="s">
        <v>88</v>
      </c>
      <c r="C47" s="139">
        <v>1153</v>
      </c>
      <c r="D47" s="134">
        <v>34</v>
      </c>
      <c r="E47" s="8">
        <f t="shared" si="3"/>
        <v>1.1333333333333333</v>
      </c>
      <c r="F47" s="9">
        <v>0</v>
      </c>
      <c r="G47" s="135">
        <v>0</v>
      </c>
      <c r="H47" s="19">
        <v>0</v>
      </c>
      <c r="I47" s="134">
        <v>2324</v>
      </c>
      <c r="J47" s="15"/>
      <c r="K47" s="138"/>
      <c r="L47" s="137"/>
    </row>
    <row r="48" spans="2:12" ht="27" hidden="1">
      <c r="B48" s="16" t="s">
        <v>77</v>
      </c>
      <c r="C48" s="139">
        <v>1110</v>
      </c>
      <c r="D48" s="134">
        <v>42</v>
      </c>
      <c r="E48" s="8">
        <f t="shared" si="3"/>
        <v>1.4</v>
      </c>
      <c r="F48" s="9">
        <v>2</v>
      </c>
      <c r="G48" s="135">
        <v>0</v>
      </c>
      <c r="H48" s="19">
        <v>0</v>
      </c>
      <c r="I48" s="134">
        <v>1127</v>
      </c>
      <c r="J48" s="15"/>
      <c r="K48" s="138"/>
      <c r="L48" s="137"/>
    </row>
    <row r="49" spans="2:12" ht="27" hidden="1">
      <c r="B49" s="16" t="s">
        <v>96</v>
      </c>
      <c r="C49" s="139">
        <v>1277</v>
      </c>
      <c r="D49" s="134">
        <v>18</v>
      </c>
      <c r="E49" s="8">
        <f t="shared" si="3"/>
        <v>0.6</v>
      </c>
      <c r="F49" s="9">
        <v>0</v>
      </c>
      <c r="G49" s="135">
        <v>1</v>
      </c>
      <c r="H49" s="19">
        <v>3</v>
      </c>
      <c r="I49" s="134">
        <v>1077</v>
      </c>
      <c r="J49" s="15"/>
      <c r="K49" s="138"/>
      <c r="L49" s="137"/>
    </row>
    <row r="50" spans="2:12" ht="27" hidden="1">
      <c r="B50" s="16" t="s">
        <v>97</v>
      </c>
      <c r="C50" s="139">
        <v>1198</v>
      </c>
      <c r="D50" s="134">
        <v>18</v>
      </c>
      <c r="E50" s="8">
        <f t="shared" si="3"/>
        <v>0.6</v>
      </c>
      <c r="F50" s="9">
        <v>0</v>
      </c>
      <c r="G50" s="135">
        <v>0</v>
      </c>
      <c r="H50" s="19">
        <v>4</v>
      </c>
      <c r="I50" s="134">
        <v>2080</v>
      </c>
      <c r="J50" s="15"/>
      <c r="K50" s="138"/>
      <c r="L50" s="137"/>
    </row>
    <row r="51" spans="2:12" ht="27" hidden="1">
      <c r="B51" s="16" t="s">
        <v>98</v>
      </c>
      <c r="C51" s="139">
        <v>1253</v>
      </c>
      <c r="D51" s="134">
        <v>26</v>
      </c>
      <c r="E51" s="8">
        <f t="shared" si="3"/>
        <v>0.8666666666666667</v>
      </c>
      <c r="F51" s="9">
        <v>0</v>
      </c>
      <c r="G51" s="135">
        <v>0</v>
      </c>
      <c r="H51" s="19">
        <v>1</v>
      </c>
      <c r="I51" s="134">
        <v>796</v>
      </c>
      <c r="J51" s="15"/>
      <c r="K51" s="138"/>
      <c r="L51" s="137"/>
    </row>
    <row r="52" spans="2:12" ht="27" hidden="1">
      <c r="B52" s="16" t="s">
        <v>13</v>
      </c>
      <c r="C52" s="139">
        <v>1363</v>
      </c>
      <c r="D52" s="134">
        <v>24</v>
      </c>
      <c r="E52" s="8">
        <f t="shared" si="3"/>
        <v>0.8</v>
      </c>
      <c r="F52" s="9">
        <v>0</v>
      </c>
      <c r="G52" s="135">
        <v>1</v>
      </c>
      <c r="H52" s="19">
        <v>2</v>
      </c>
      <c r="I52" s="134">
        <v>1492</v>
      </c>
      <c r="J52" s="15"/>
      <c r="K52" s="138"/>
      <c r="L52" s="137"/>
    </row>
    <row r="53" spans="2:12" ht="27" hidden="1">
      <c r="B53" s="16" t="s">
        <v>81</v>
      </c>
      <c r="C53" s="139">
        <v>1141</v>
      </c>
      <c r="D53" s="134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34">
        <v>3827</v>
      </c>
      <c r="J53" s="15"/>
      <c r="K53" s="138"/>
      <c r="L53" s="137"/>
    </row>
    <row r="54" spans="2:12" ht="27" hidden="1">
      <c r="B54" s="16" t="s">
        <v>82</v>
      </c>
      <c r="C54" s="139">
        <v>1188</v>
      </c>
      <c r="D54" s="134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34">
        <v>738</v>
      </c>
      <c r="J54" s="15"/>
      <c r="K54" s="138"/>
      <c r="L54" s="137"/>
    </row>
    <row r="55" spans="2:12" ht="27" hidden="1">
      <c r="B55" s="16" t="s">
        <v>83</v>
      </c>
      <c r="C55" s="139">
        <v>1204</v>
      </c>
      <c r="D55" s="140">
        <v>16</v>
      </c>
      <c r="E55" s="141">
        <f t="shared" si="3"/>
        <v>0.5333333333333333</v>
      </c>
      <c r="F55" s="142">
        <v>1</v>
      </c>
      <c r="G55" s="9">
        <v>0</v>
      </c>
      <c r="H55" s="142">
        <v>1</v>
      </c>
      <c r="I55" s="140">
        <v>700</v>
      </c>
      <c r="J55" s="15"/>
      <c r="K55" s="138"/>
      <c r="L55" s="137"/>
    </row>
    <row r="56" spans="2:12" ht="27" hidden="1">
      <c r="B56" s="16" t="s">
        <v>84</v>
      </c>
      <c r="C56" s="139">
        <v>1250</v>
      </c>
      <c r="D56" s="140">
        <v>20</v>
      </c>
      <c r="E56" s="141">
        <f t="shared" si="3"/>
        <v>0.6666666666666666</v>
      </c>
      <c r="F56" s="142">
        <v>2</v>
      </c>
      <c r="G56" s="142">
        <v>1</v>
      </c>
      <c r="H56" s="142">
        <v>4</v>
      </c>
      <c r="I56" s="140">
        <v>2333</v>
      </c>
      <c r="J56" s="15"/>
      <c r="K56" s="138"/>
      <c r="L56" s="137"/>
    </row>
    <row r="57" spans="2:12" ht="16.5" hidden="1">
      <c r="B57" s="12" t="s">
        <v>90</v>
      </c>
      <c r="C57" s="139">
        <f>SUM(C58:C69)</f>
        <v>16371</v>
      </c>
      <c r="D57" s="140">
        <f>SUM(D58:D69)</f>
        <v>134</v>
      </c>
      <c r="E57" s="8">
        <f>D57/360</f>
        <v>0.37222222222222223</v>
      </c>
      <c r="F57" s="142">
        <f>SUM(F58:F69)</f>
        <v>18</v>
      </c>
      <c r="G57" s="142">
        <f>SUM(G58:G69)</f>
        <v>3</v>
      </c>
      <c r="H57" s="142">
        <f>SUM(H58:H69)</f>
        <v>17</v>
      </c>
      <c r="I57" s="142">
        <f>SUM(I58:I69)</f>
        <v>25512</v>
      </c>
      <c r="J57" s="15"/>
      <c r="K57" s="138"/>
      <c r="L57" s="137"/>
    </row>
    <row r="58" spans="2:12" ht="27" hidden="1">
      <c r="B58" s="16" t="s">
        <v>86</v>
      </c>
      <c r="C58" s="139">
        <v>1245</v>
      </c>
      <c r="D58" s="140">
        <v>11</v>
      </c>
      <c r="E58" s="141">
        <f aca="true" t="shared" si="4" ref="E58:E63">D58/30</f>
        <v>0.36666666666666664</v>
      </c>
      <c r="F58" s="142">
        <v>3</v>
      </c>
      <c r="G58" s="9">
        <v>0</v>
      </c>
      <c r="H58" s="142">
        <v>2</v>
      </c>
      <c r="I58" s="140">
        <v>970</v>
      </c>
      <c r="J58" s="15"/>
      <c r="K58" s="138"/>
      <c r="L58" s="137"/>
    </row>
    <row r="59" spans="2:12" ht="27" hidden="1">
      <c r="B59" s="16" t="s">
        <v>87</v>
      </c>
      <c r="C59" s="139">
        <v>1259</v>
      </c>
      <c r="D59" s="140">
        <v>10</v>
      </c>
      <c r="E59" s="141">
        <f t="shared" si="4"/>
        <v>0.3333333333333333</v>
      </c>
      <c r="F59" s="9">
        <v>0</v>
      </c>
      <c r="G59" s="9">
        <v>0</v>
      </c>
      <c r="H59" s="142">
        <v>4</v>
      </c>
      <c r="I59" s="140">
        <v>2345</v>
      </c>
      <c r="J59" s="15"/>
      <c r="K59" s="138"/>
      <c r="L59" s="137"/>
    </row>
    <row r="60" spans="2:12" ht="27" hidden="1">
      <c r="B60" s="16" t="s">
        <v>88</v>
      </c>
      <c r="C60" s="139">
        <v>1219</v>
      </c>
      <c r="D60" s="140">
        <v>13</v>
      </c>
      <c r="E60" s="141">
        <f t="shared" si="4"/>
        <v>0.43333333333333335</v>
      </c>
      <c r="F60" s="9">
        <v>0</v>
      </c>
      <c r="G60" s="9">
        <v>0</v>
      </c>
      <c r="H60" s="9">
        <v>0</v>
      </c>
      <c r="I60" s="140">
        <v>802</v>
      </c>
      <c r="J60" s="15"/>
      <c r="K60" s="138"/>
      <c r="L60" s="137"/>
    </row>
    <row r="61" spans="2:12" ht="27" hidden="1">
      <c r="B61" s="16" t="s">
        <v>77</v>
      </c>
      <c r="C61" s="139">
        <v>1237</v>
      </c>
      <c r="D61" s="140">
        <v>9</v>
      </c>
      <c r="E61" s="141">
        <f t="shared" si="4"/>
        <v>0.3</v>
      </c>
      <c r="F61" s="142">
        <v>7</v>
      </c>
      <c r="G61" s="9">
        <v>0</v>
      </c>
      <c r="H61" s="9">
        <v>0</v>
      </c>
      <c r="I61" s="140">
        <v>1810</v>
      </c>
      <c r="J61" s="15"/>
      <c r="K61" s="138"/>
      <c r="L61" s="137"/>
    </row>
    <row r="62" spans="2:12" ht="27" hidden="1">
      <c r="B62" s="16" t="s">
        <v>96</v>
      </c>
      <c r="C62" s="139">
        <v>1241</v>
      </c>
      <c r="D62" s="140">
        <v>6</v>
      </c>
      <c r="E62" s="141">
        <f t="shared" si="4"/>
        <v>0.2</v>
      </c>
      <c r="F62" s="9">
        <v>0</v>
      </c>
      <c r="G62" s="9">
        <v>0</v>
      </c>
      <c r="H62" s="140">
        <v>1</v>
      </c>
      <c r="I62" s="140">
        <v>523</v>
      </c>
      <c r="J62" s="15"/>
      <c r="K62" s="138"/>
      <c r="L62" s="137"/>
    </row>
    <row r="63" spans="2:12" ht="27" hidden="1">
      <c r="B63" s="16" t="s">
        <v>97</v>
      </c>
      <c r="C63" s="139">
        <v>1185</v>
      </c>
      <c r="D63" s="140">
        <v>10</v>
      </c>
      <c r="E63" s="141">
        <f t="shared" si="4"/>
        <v>0.3333333333333333</v>
      </c>
      <c r="F63" s="9">
        <v>0</v>
      </c>
      <c r="G63" s="9">
        <v>0</v>
      </c>
      <c r="H63" s="140">
        <v>4</v>
      </c>
      <c r="I63" s="140">
        <v>565</v>
      </c>
      <c r="J63" s="15"/>
      <c r="K63" s="138"/>
      <c r="L63" s="137"/>
    </row>
    <row r="64" spans="2:12" ht="27" hidden="1">
      <c r="B64" s="16" t="s">
        <v>98</v>
      </c>
      <c r="C64" s="139">
        <v>1352</v>
      </c>
      <c r="D64" s="140">
        <v>9</v>
      </c>
      <c r="E64" s="141">
        <f aca="true" t="shared" si="5" ref="E64:E69">D64/30</f>
        <v>0.3</v>
      </c>
      <c r="F64" s="140">
        <v>3</v>
      </c>
      <c r="G64" s="9">
        <v>0</v>
      </c>
      <c r="H64" s="9">
        <v>0</v>
      </c>
      <c r="I64" s="140">
        <v>1194</v>
      </c>
      <c r="J64" s="15"/>
      <c r="K64" s="138"/>
      <c r="L64" s="137"/>
    </row>
    <row r="65" spans="2:12" ht="27" hidden="1">
      <c r="B65" s="16" t="s">
        <v>13</v>
      </c>
      <c r="C65" s="140">
        <v>1479</v>
      </c>
      <c r="D65" s="140">
        <v>9</v>
      </c>
      <c r="E65" s="141">
        <f t="shared" si="5"/>
        <v>0.3</v>
      </c>
      <c r="F65" s="140">
        <v>2</v>
      </c>
      <c r="G65" s="140">
        <v>2</v>
      </c>
      <c r="H65" s="140">
        <v>3</v>
      </c>
      <c r="I65" s="140">
        <v>593</v>
      </c>
      <c r="J65" s="15"/>
      <c r="K65" s="138"/>
      <c r="L65" s="137"/>
    </row>
    <row r="66" spans="2:12" ht="27" hidden="1">
      <c r="B66" s="16" t="s">
        <v>81</v>
      </c>
      <c r="C66" s="140">
        <v>1267</v>
      </c>
      <c r="D66" s="140">
        <v>15</v>
      </c>
      <c r="E66" s="141">
        <f t="shared" si="5"/>
        <v>0.5</v>
      </c>
      <c r="F66" s="140">
        <v>1</v>
      </c>
      <c r="G66" s="9">
        <v>0</v>
      </c>
      <c r="H66" s="140">
        <v>2</v>
      </c>
      <c r="I66" s="140">
        <v>557</v>
      </c>
      <c r="J66" s="15"/>
      <c r="K66" s="138"/>
      <c r="L66" s="137"/>
    </row>
    <row r="67" spans="2:12" ht="27" hidden="1">
      <c r="B67" s="16" t="s">
        <v>82</v>
      </c>
      <c r="C67" s="140">
        <v>1386</v>
      </c>
      <c r="D67" s="140">
        <v>15</v>
      </c>
      <c r="E67" s="141">
        <f t="shared" si="5"/>
        <v>0.5</v>
      </c>
      <c r="F67" s="140">
        <v>2</v>
      </c>
      <c r="G67" s="9">
        <v>0</v>
      </c>
      <c r="H67" s="9">
        <v>0</v>
      </c>
      <c r="I67" s="140">
        <v>15147</v>
      </c>
      <c r="J67" s="15"/>
      <c r="K67" s="138"/>
      <c r="L67" s="137"/>
    </row>
    <row r="68" spans="2:12" ht="27" hidden="1">
      <c r="B68" s="16" t="s">
        <v>83</v>
      </c>
      <c r="C68" s="140">
        <v>1213</v>
      </c>
      <c r="D68" s="140">
        <v>9</v>
      </c>
      <c r="E68" s="141">
        <f t="shared" si="5"/>
        <v>0.3</v>
      </c>
      <c r="F68" s="9">
        <v>0</v>
      </c>
      <c r="G68" s="9">
        <v>0</v>
      </c>
      <c r="H68" s="140">
        <v>1</v>
      </c>
      <c r="I68" s="140">
        <v>655</v>
      </c>
      <c r="J68" s="15"/>
      <c r="K68" s="138"/>
      <c r="L68" s="137"/>
    </row>
    <row r="69" spans="2:12" ht="27" hidden="1">
      <c r="B69" s="16" t="s">
        <v>84</v>
      </c>
      <c r="C69" s="140">
        <v>2288</v>
      </c>
      <c r="D69" s="140">
        <v>18</v>
      </c>
      <c r="E69" s="141">
        <f t="shared" si="5"/>
        <v>0.6</v>
      </c>
      <c r="F69" s="9">
        <v>0</v>
      </c>
      <c r="G69" s="140">
        <v>1</v>
      </c>
      <c r="H69" s="9">
        <v>0</v>
      </c>
      <c r="I69" s="140">
        <v>351</v>
      </c>
      <c r="J69" s="15"/>
      <c r="K69" s="138"/>
      <c r="L69" s="137"/>
    </row>
    <row r="70" spans="2:12" ht="16.5">
      <c r="B70" s="12" t="s">
        <v>91</v>
      </c>
      <c r="C70" s="140">
        <f>SUM(C71:C82)</f>
        <v>17088</v>
      </c>
      <c r="D70" s="140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9">
        <f>SUM(I71:I82)</f>
        <v>27860</v>
      </c>
      <c r="J70" s="15"/>
      <c r="K70" s="138"/>
      <c r="L70" s="137"/>
    </row>
    <row r="71" spans="2:12" ht="27" hidden="1">
      <c r="B71" s="16" t="s">
        <v>86</v>
      </c>
      <c r="C71" s="140">
        <v>1407</v>
      </c>
      <c r="D71" s="140">
        <v>11</v>
      </c>
      <c r="E71" s="141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40">
        <v>1205</v>
      </c>
      <c r="J71" s="15"/>
      <c r="K71" s="138"/>
      <c r="L71" s="137"/>
    </row>
    <row r="72" spans="2:12" ht="27" hidden="1">
      <c r="B72" s="16" t="s">
        <v>87</v>
      </c>
      <c r="C72" s="140">
        <v>1389</v>
      </c>
      <c r="D72" s="140">
        <v>11</v>
      </c>
      <c r="E72" s="141">
        <f t="shared" si="6"/>
        <v>0.36666666666666664</v>
      </c>
      <c r="F72" s="9">
        <v>0</v>
      </c>
      <c r="G72" s="9">
        <v>0</v>
      </c>
      <c r="H72" s="9">
        <v>0</v>
      </c>
      <c r="I72" s="140">
        <v>383</v>
      </c>
      <c r="J72" s="15"/>
      <c r="K72" s="138"/>
      <c r="L72" s="137"/>
    </row>
    <row r="73" spans="2:12" ht="27" hidden="1">
      <c r="B73" s="16" t="s">
        <v>88</v>
      </c>
      <c r="C73" s="140">
        <v>1316</v>
      </c>
      <c r="D73" s="140">
        <v>13</v>
      </c>
      <c r="E73" s="141">
        <f t="shared" si="6"/>
        <v>0.43333333333333335</v>
      </c>
      <c r="F73" s="9">
        <v>0</v>
      </c>
      <c r="G73" s="9">
        <v>0</v>
      </c>
      <c r="H73" s="9">
        <v>0</v>
      </c>
      <c r="I73" s="140">
        <v>124</v>
      </c>
      <c r="J73" s="15"/>
      <c r="K73" s="138"/>
      <c r="L73" s="137"/>
    </row>
    <row r="74" spans="2:12" ht="27" hidden="1">
      <c r="B74" s="16" t="s">
        <v>77</v>
      </c>
      <c r="C74" s="140">
        <v>1294</v>
      </c>
      <c r="D74" s="140">
        <v>8</v>
      </c>
      <c r="E74" s="141">
        <f t="shared" si="6"/>
        <v>0.26666666666666666</v>
      </c>
      <c r="F74" s="9">
        <v>0</v>
      </c>
      <c r="G74" s="9">
        <v>0</v>
      </c>
      <c r="H74" s="140">
        <v>2</v>
      </c>
      <c r="I74" s="140">
        <v>533</v>
      </c>
      <c r="J74" s="15"/>
      <c r="K74" s="138"/>
      <c r="L74" s="137"/>
    </row>
    <row r="75" spans="2:12" s="22" customFormat="1" ht="27" hidden="1">
      <c r="B75" s="16" t="s">
        <v>96</v>
      </c>
      <c r="C75" s="140">
        <v>1461</v>
      </c>
      <c r="D75" s="140">
        <v>12</v>
      </c>
      <c r="E75" s="141">
        <f t="shared" si="6"/>
        <v>0.4</v>
      </c>
      <c r="F75" s="140">
        <v>4</v>
      </c>
      <c r="G75" s="140">
        <v>2</v>
      </c>
      <c r="H75" s="140">
        <v>2</v>
      </c>
      <c r="I75" s="140">
        <v>843</v>
      </c>
      <c r="J75" s="15"/>
      <c r="K75" s="138"/>
      <c r="L75" s="137"/>
    </row>
    <row r="76" spans="2:12" s="22" customFormat="1" ht="27" hidden="1">
      <c r="B76" s="16" t="s">
        <v>97</v>
      </c>
      <c r="C76" s="140">
        <v>1427</v>
      </c>
      <c r="D76" s="140">
        <v>10</v>
      </c>
      <c r="E76" s="141">
        <f t="shared" si="6"/>
        <v>0.3333333333333333</v>
      </c>
      <c r="F76" s="9">
        <v>0</v>
      </c>
      <c r="G76" s="9">
        <v>0</v>
      </c>
      <c r="H76" s="140">
        <v>1</v>
      </c>
      <c r="I76" s="140">
        <v>1104</v>
      </c>
      <c r="J76" s="15"/>
      <c r="K76" s="138"/>
      <c r="L76" s="137"/>
    </row>
    <row r="77" spans="2:12" s="22" customFormat="1" ht="27" hidden="1">
      <c r="B77" s="16" t="s">
        <v>98</v>
      </c>
      <c r="C77" s="140">
        <v>1511</v>
      </c>
      <c r="D77" s="140">
        <v>9</v>
      </c>
      <c r="E77" s="141">
        <f aca="true" t="shared" si="7" ref="E77:E82">D77/30</f>
        <v>0.3</v>
      </c>
      <c r="F77" s="9">
        <v>0</v>
      </c>
      <c r="G77" s="9">
        <v>0</v>
      </c>
      <c r="H77" s="140">
        <v>4</v>
      </c>
      <c r="I77" s="140">
        <v>2260</v>
      </c>
      <c r="J77" s="15"/>
      <c r="K77" s="138"/>
      <c r="L77" s="137"/>
    </row>
    <row r="78" spans="2:12" s="22" customFormat="1" ht="27">
      <c r="B78" s="16" t="s">
        <v>13</v>
      </c>
      <c r="C78" s="140">
        <v>1507</v>
      </c>
      <c r="D78" s="140">
        <v>13</v>
      </c>
      <c r="E78" s="141">
        <f t="shared" si="7"/>
        <v>0.43333333333333335</v>
      </c>
      <c r="F78" s="9">
        <v>0</v>
      </c>
      <c r="G78" s="9">
        <v>0</v>
      </c>
      <c r="H78" s="140">
        <v>1</v>
      </c>
      <c r="I78" s="140">
        <v>4449</v>
      </c>
      <c r="J78" s="15"/>
      <c r="K78" s="138"/>
      <c r="L78" s="137"/>
    </row>
    <row r="79" spans="2:12" s="22" customFormat="1" ht="27">
      <c r="B79" s="16" t="s">
        <v>81</v>
      </c>
      <c r="C79" s="140">
        <v>1455</v>
      </c>
      <c r="D79" s="140">
        <v>11</v>
      </c>
      <c r="E79" s="141">
        <f t="shared" si="7"/>
        <v>0.36666666666666664</v>
      </c>
      <c r="F79" s="9">
        <v>0</v>
      </c>
      <c r="G79" s="9">
        <v>0</v>
      </c>
      <c r="H79" s="140">
        <v>1</v>
      </c>
      <c r="I79" s="140">
        <v>991</v>
      </c>
      <c r="J79" s="15"/>
      <c r="K79" s="138"/>
      <c r="L79" s="137"/>
    </row>
    <row r="80" spans="2:12" s="22" customFormat="1" ht="27">
      <c r="B80" s="16" t="s">
        <v>82</v>
      </c>
      <c r="C80" s="140">
        <v>1608</v>
      </c>
      <c r="D80" s="140">
        <v>11</v>
      </c>
      <c r="E80" s="141">
        <f t="shared" si="7"/>
        <v>0.36666666666666664</v>
      </c>
      <c r="F80" s="9">
        <v>0</v>
      </c>
      <c r="G80" s="9">
        <v>0</v>
      </c>
      <c r="H80" s="9">
        <v>0</v>
      </c>
      <c r="I80" s="140">
        <v>790</v>
      </c>
      <c r="J80" s="15"/>
      <c r="K80" s="138"/>
      <c r="L80" s="137"/>
    </row>
    <row r="81" spans="2:12" s="22" customFormat="1" ht="27">
      <c r="B81" s="16" t="s">
        <v>83</v>
      </c>
      <c r="C81" s="140">
        <v>1332</v>
      </c>
      <c r="D81" s="140">
        <v>14</v>
      </c>
      <c r="E81" s="141">
        <f t="shared" si="7"/>
        <v>0.4666666666666667</v>
      </c>
      <c r="F81" s="9">
        <v>0</v>
      </c>
      <c r="G81" s="9">
        <v>0</v>
      </c>
      <c r="H81" s="140">
        <v>4</v>
      </c>
      <c r="I81" s="140">
        <v>2403</v>
      </c>
      <c r="J81" s="15"/>
      <c r="K81" s="138"/>
      <c r="L81" s="137"/>
    </row>
    <row r="82" spans="2:12" s="22" customFormat="1" ht="27">
      <c r="B82" s="16" t="s">
        <v>84</v>
      </c>
      <c r="C82" s="140">
        <v>1381</v>
      </c>
      <c r="D82" s="140">
        <v>13</v>
      </c>
      <c r="E82" s="141">
        <f t="shared" si="7"/>
        <v>0.43333333333333335</v>
      </c>
      <c r="F82" s="9">
        <v>0</v>
      </c>
      <c r="G82" s="9">
        <v>0</v>
      </c>
      <c r="H82" s="140">
        <v>1</v>
      </c>
      <c r="I82" s="140">
        <v>12775</v>
      </c>
      <c r="J82" s="15"/>
      <c r="K82" s="138"/>
      <c r="L82" s="137"/>
    </row>
    <row r="83" spans="2:12" s="22" customFormat="1" ht="16.5">
      <c r="B83" s="12" t="s">
        <v>243</v>
      </c>
      <c r="C83" s="140"/>
      <c r="D83" s="140"/>
      <c r="E83" s="141"/>
      <c r="F83" s="9"/>
      <c r="G83" s="9"/>
      <c r="H83" s="140"/>
      <c r="I83" s="140"/>
      <c r="J83" s="15"/>
      <c r="K83" s="138"/>
      <c r="L83" s="137"/>
    </row>
    <row r="84" spans="2:12" s="22" customFormat="1" ht="27">
      <c r="B84" s="16" t="s">
        <v>86</v>
      </c>
      <c r="C84" s="140">
        <v>1676</v>
      </c>
      <c r="D84" s="140">
        <v>12</v>
      </c>
      <c r="E84" s="141">
        <f aca="true" t="shared" si="8" ref="E84:E91">D84/30</f>
        <v>0.4</v>
      </c>
      <c r="F84" s="9">
        <v>0</v>
      </c>
      <c r="G84" s="9">
        <v>3</v>
      </c>
      <c r="H84" s="9">
        <v>0</v>
      </c>
      <c r="I84" s="140">
        <v>1189</v>
      </c>
      <c r="J84" s="15"/>
      <c r="K84" s="138"/>
      <c r="L84" s="137"/>
    </row>
    <row r="85" spans="2:12" s="22" customFormat="1" ht="27">
      <c r="B85" s="16" t="s">
        <v>87</v>
      </c>
      <c r="C85" s="140">
        <v>1372</v>
      </c>
      <c r="D85" s="140">
        <v>10</v>
      </c>
      <c r="E85" s="141">
        <f t="shared" si="8"/>
        <v>0.3333333333333333</v>
      </c>
      <c r="F85" s="9">
        <v>0</v>
      </c>
      <c r="G85" s="9">
        <v>0</v>
      </c>
      <c r="H85" s="140">
        <v>6</v>
      </c>
      <c r="I85" s="140">
        <v>1350</v>
      </c>
      <c r="J85" s="15"/>
      <c r="K85" s="138"/>
      <c r="L85" s="137"/>
    </row>
    <row r="86" spans="2:12" s="22" customFormat="1" ht="27">
      <c r="B86" s="16" t="s">
        <v>88</v>
      </c>
      <c r="C86" s="140">
        <v>1377</v>
      </c>
      <c r="D86" s="140">
        <v>10</v>
      </c>
      <c r="E86" s="141">
        <f t="shared" si="8"/>
        <v>0.3333333333333333</v>
      </c>
      <c r="F86" s="9">
        <v>0</v>
      </c>
      <c r="G86" s="9">
        <v>0</v>
      </c>
      <c r="H86" s="9">
        <v>0</v>
      </c>
      <c r="I86" s="140">
        <v>1555</v>
      </c>
      <c r="J86" s="15"/>
      <c r="K86" s="138"/>
      <c r="L86" s="137"/>
    </row>
    <row r="87" spans="2:12" s="22" customFormat="1" ht="27">
      <c r="B87" s="16" t="s">
        <v>77</v>
      </c>
      <c r="C87" s="140">
        <v>1360</v>
      </c>
      <c r="D87" s="140">
        <v>6</v>
      </c>
      <c r="E87" s="141">
        <f t="shared" si="8"/>
        <v>0.2</v>
      </c>
      <c r="F87" s="9">
        <v>0</v>
      </c>
      <c r="G87" s="9">
        <v>0</v>
      </c>
      <c r="H87" s="9">
        <v>4</v>
      </c>
      <c r="I87" s="140">
        <v>570</v>
      </c>
      <c r="J87" s="15"/>
      <c r="K87" s="138"/>
      <c r="L87" s="137"/>
    </row>
    <row r="88" spans="2:12" s="22" customFormat="1" ht="27">
      <c r="B88" s="16" t="s">
        <v>96</v>
      </c>
      <c r="C88" s="140">
        <v>1425</v>
      </c>
      <c r="D88" s="140">
        <v>6</v>
      </c>
      <c r="E88" s="141">
        <f t="shared" si="8"/>
        <v>0.2</v>
      </c>
      <c r="F88" s="9">
        <v>0</v>
      </c>
      <c r="G88" s="9">
        <v>0</v>
      </c>
      <c r="H88" s="9">
        <v>0</v>
      </c>
      <c r="I88" s="140">
        <v>825</v>
      </c>
      <c r="J88" s="15"/>
      <c r="K88" s="138"/>
      <c r="L88" s="137"/>
    </row>
    <row r="89" spans="2:12" s="22" customFormat="1" ht="27">
      <c r="B89" s="16" t="s">
        <v>97</v>
      </c>
      <c r="C89" s="140">
        <v>1398</v>
      </c>
      <c r="D89" s="140">
        <v>6</v>
      </c>
      <c r="E89" s="141">
        <f t="shared" si="8"/>
        <v>0.2</v>
      </c>
      <c r="F89" s="140">
        <v>2</v>
      </c>
      <c r="G89" s="9">
        <v>0</v>
      </c>
      <c r="H89" s="9">
        <v>0</v>
      </c>
      <c r="I89" s="140">
        <v>155</v>
      </c>
      <c r="J89" s="15"/>
      <c r="K89" s="138"/>
      <c r="L89" s="137"/>
    </row>
    <row r="90" spans="2:12" s="22" customFormat="1" ht="27">
      <c r="B90" s="16" t="s">
        <v>98</v>
      </c>
      <c r="C90" s="140">
        <v>1583</v>
      </c>
      <c r="D90" s="140">
        <v>7</v>
      </c>
      <c r="E90" s="141">
        <f t="shared" si="8"/>
        <v>0.23333333333333334</v>
      </c>
      <c r="F90" s="9">
        <v>0</v>
      </c>
      <c r="G90" s="9">
        <v>0</v>
      </c>
      <c r="H90" s="140">
        <v>6</v>
      </c>
      <c r="I90" s="140">
        <v>215</v>
      </c>
      <c r="J90" s="15"/>
      <c r="K90" s="138"/>
      <c r="L90" s="137"/>
    </row>
    <row r="91" spans="2:12" s="22" customFormat="1" ht="27.75" thickBot="1">
      <c r="B91" s="16" t="s">
        <v>536</v>
      </c>
      <c r="C91" s="140">
        <v>1517</v>
      </c>
      <c r="D91" s="140">
        <v>8</v>
      </c>
      <c r="E91" s="141">
        <f t="shared" si="8"/>
        <v>0.26666666666666666</v>
      </c>
      <c r="F91" s="9">
        <v>5</v>
      </c>
      <c r="G91" s="9">
        <v>0</v>
      </c>
      <c r="H91" s="9">
        <v>0</v>
      </c>
      <c r="I91" s="140">
        <v>1161</v>
      </c>
      <c r="J91" s="15"/>
      <c r="K91" s="138"/>
      <c r="L91" s="137"/>
    </row>
    <row r="92" spans="2:9" ht="24.75" customHeight="1" thickBot="1">
      <c r="B92" s="546" t="s">
        <v>237</v>
      </c>
      <c r="C92" s="566">
        <f>(C91-C90)/C90*100</f>
        <v>-4.169298799747315</v>
      </c>
      <c r="D92" s="545">
        <f>(D91-D90)/D90*100</f>
        <v>14.285714285714285</v>
      </c>
      <c r="E92" s="545">
        <f>(E91-E90)/E90*100</f>
        <v>14.285714285714283</v>
      </c>
      <c r="F92" s="559">
        <v>0</v>
      </c>
      <c r="G92" s="559">
        <v>0</v>
      </c>
      <c r="H92" s="559">
        <v>0</v>
      </c>
      <c r="I92" s="545">
        <f>(I91-I90)/I90*100</f>
        <v>440.00000000000006</v>
      </c>
    </row>
    <row r="93" spans="2:9" ht="24.75" customHeight="1" thickBot="1">
      <c r="B93" s="614"/>
      <c r="C93" s="566"/>
      <c r="D93" s="545"/>
      <c r="E93" s="545"/>
      <c r="F93" s="559"/>
      <c r="G93" s="559"/>
      <c r="H93" s="559"/>
      <c r="I93" s="545"/>
    </row>
    <row r="94" spans="2:9" ht="24.75" customHeight="1" thickBot="1">
      <c r="B94" s="626" t="s">
        <v>238</v>
      </c>
      <c r="C94" s="545">
        <f>(C91-C78)/C78*100</f>
        <v>0.6635700066357001</v>
      </c>
      <c r="D94" s="545">
        <f>(D91-D78)/D78*100</f>
        <v>-38.46153846153847</v>
      </c>
      <c r="E94" s="545">
        <f>(E91-E78)/E78*100</f>
        <v>-38.46153846153847</v>
      </c>
      <c r="F94" s="559">
        <v>0</v>
      </c>
      <c r="G94" s="559">
        <v>0</v>
      </c>
      <c r="H94" s="545">
        <f>(H91-H78)/H78*100</f>
        <v>-100</v>
      </c>
      <c r="I94" s="545">
        <f>(I91-I78)/I78*100</f>
        <v>-73.90424814565071</v>
      </c>
    </row>
    <row r="95" spans="2:9" ht="24.75" customHeight="1" thickBot="1">
      <c r="B95" s="627"/>
      <c r="C95" s="545"/>
      <c r="D95" s="545"/>
      <c r="E95" s="545"/>
      <c r="F95" s="559"/>
      <c r="G95" s="559"/>
      <c r="H95" s="545"/>
      <c r="I95" s="545"/>
    </row>
    <row r="96" spans="2:9" ht="24.75" customHeight="1">
      <c r="B96" s="3" t="s">
        <v>239</v>
      </c>
      <c r="C96" s="23"/>
      <c r="D96" s="24"/>
      <c r="E96" s="24"/>
      <c r="F96" s="24"/>
      <c r="G96" s="24"/>
      <c r="H96" s="24"/>
      <c r="I96" s="24"/>
    </row>
    <row r="97" spans="2:3" ht="24.75" customHeight="1">
      <c r="B97" s="143" t="s">
        <v>240</v>
      </c>
      <c r="C97" s="25"/>
    </row>
    <row r="98" spans="2:9" ht="24.75" customHeight="1">
      <c r="B98" s="562"/>
      <c r="C98" s="605"/>
      <c r="D98" s="605"/>
      <c r="E98" s="605"/>
      <c r="F98" s="605"/>
      <c r="G98" s="605"/>
      <c r="H98" s="605"/>
      <c r="I98" s="605"/>
    </row>
    <row r="99" ht="24.75" customHeight="1">
      <c r="C99" s="25"/>
    </row>
    <row r="100" ht="24.75" customHeight="1">
      <c r="C100" s="25"/>
    </row>
    <row r="101" ht="24.75" customHeight="1">
      <c r="C101" s="25"/>
    </row>
    <row r="102" ht="24.75" customHeight="1">
      <c r="C102" s="25"/>
    </row>
    <row r="103" ht="24.75" customHeight="1">
      <c r="C103" s="25"/>
    </row>
    <row r="104" ht="24.75" customHeight="1">
      <c r="C104" s="25"/>
    </row>
    <row r="105" ht="24.75" customHeight="1">
      <c r="C105" s="25"/>
    </row>
    <row r="106" ht="24.75" customHeight="1">
      <c r="C106" s="25"/>
    </row>
    <row r="107" ht="24.75" customHeight="1">
      <c r="C107" s="25"/>
    </row>
    <row r="108" ht="24.75" customHeight="1">
      <c r="C108" s="25"/>
    </row>
    <row r="109" ht="24.75" customHeight="1">
      <c r="C109" s="25"/>
    </row>
    <row r="110" ht="24.75" customHeight="1">
      <c r="C110" s="25"/>
    </row>
    <row r="111" ht="24.75" customHeight="1">
      <c r="C111" s="25"/>
    </row>
    <row r="112" ht="24.75" customHeight="1">
      <c r="C112" s="25"/>
    </row>
    <row r="113" ht="24.75" customHeight="1">
      <c r="C113" s="25"/>
    </row>
    <row r="114" ht="24.75" customHeight="1">
      <c r="C114" s="25"/>
    </row>
    <row r="115" ht="24.75" customHeight="1">
      <c r="C115" s="25"/>
    </row>
    <row r="116" ht="24.75" customHeight="1">
      <c r="C116" s="25"/>
    </row>
    <row r="117" ht="24.75" customHeight="1">
      <c r="C117" s="25"/>
    </row>
    <row r="118" ht="24.75" customHeight="1">
      <c r="C118" s="25"/>
    </row>
    <row r="119" ht="24.75" customHeight="1">
      <c r="C119" s="25"/>
    </row>
    <row r="120" ht="24.75" customHeight="1">
      <c r="C120" s="25"/>
    </row>
    <row r="121" ht="24.75" customHeight="1">
      <c r="C121" s="25"/>
    </row>
    <row r="122" ht="24.75" customHeight="1">
      <c r="C122" s="25"/>
    </row>
    <row r="123" ht="24.75" customHeight="1">
      <c r="C123" s="25"/>
    </row>
    <row r="124" ht="24.75" customHeight="1">
      <c r="C124" s="25"/>
    </row>
    <row r="125" ht="24.75" customHeight="1">
      <c r="C125" s="25"/>
    </row>
    <row r="126" ht="24.75" customHeight="1">
      <c r="C126" s="25"/>
    </row>
    <row r="127" ht="24.75" customHeight="1">
      <c r="C127" s="25"/>
    </row>
    <row r="128" ht="24.75" customHeight="1">
      <c r="C128" s="25"/>
    </row>
    <row r="129" ht="24.75" customHeight="1">
      <c r="C129" s="25"/>
    </row>
    <row r="130" ht="24.75" customHeight="1">
      <c r="C130" s="25"/>
    </row>
    <row r="131" ht="24.75" customHeight="1">
      <c r="C131" s="25"/>
    </row>
  </sheetData>
  <mergeCells count="26">
    <mergeCell ref="B92:B93"/>
    <mergeCell ref="B94:B95"/>
    <mergeCell ref="F94:F95"/>
    <mergeCell ref="I92:I93"/>
    <mergeCell ref="D92:D93"/>
    <mergeCell ref="E92:E93"/>
    <mergeCell ref="I94:I95"/>
    <mergeCell ref="F92:F93"/>
    <mergeCell ref="G92:G93"/>
    <mergeCell ref="H92:H93"/>
    <mergeCell ref="B1:I1"/>
    <mergeCell ref="B98:I98"/>
    <mergeCell ref="G3:H3"/>
    <mergeCell ref="D2:I2"/>
    <mergeCell ref="C92:C93"/>
    <mergeCell ref="C94:C95"/>
    <mergeCell ref="D94:D95"/>
    <mergeCell ref="E94:E95"/>
    <mergeCell ref="I3:I4"/>
    <mergeCell ref="B2:B4"/>
    <mergeCell ref="G94:G95"/>
    <mergeCell ref="H94:H95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99"/>
  <sheetViews>
    <sheetView workbookViewId="0" topLeftCell="B1">
      <selection activeCell="G93" sqref="G93:G94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630" t="s">
        <v>151</v>
      </c>
      <c r="D1" s="630"/>
      <c r="E1" s="630"/>
      <c r="F1" s="630"/>
      <c r="G1" s="99" t="s">
        <v>152</v>
      </c>
    </row>
    <row r="2" spans="2:7" s="101" customFormat="1" ht="19.5" customHeight="1">
      <c r="B2" s="631" t="s">
        <v>153</v>
      </c>
      <c r="C2" s="635" t="s">
        <v>154</v>
      </c>
      <c r="D2" s="633" t="s">
        <v>155</v>
      </c>
      <c r="E2" s="633"/>
      <c r="F2" s="633"/>
      <c r="G2" s="634"/>
    </row>
    <row r="3" spans="2:7" s="106" customFormat="1" ht="33" customHeight="1" thickBot="1">
      <c r="B3" s="632"/>
      <c r="C3" s="636"/>
      <c r="D3" s="102" t="s">
        <v>156</v>
      </c>
      <c r="E3" s="103" t="s">
        <v>157</v>
      </c>
      <c r="F3" s="104" t="s">
        <v>158</v>
      </c>
      <c r="G3" s="105" t="s">
        <v>159</v>
      </c>
    </row>
    <row r="4" spans="2:7" ht="3" customHeight="1" hidden="1">
      <c r="B4" s="6" t="s">
        <v>160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7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8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8"/>
      <c r="I13" s="31"/>
    </row>
    <row r="14" spans="3:9" ht="24.75" customHeight="1" hidden="1">
      <c r="C14" s="109"/>
      <c r="H14" s="108"/>
      <c r="I14" s="31"/>
    </row>
    <row r="15" spans="2:9" ht="31.5" customHeight="1" hidden="1">
      <c r="B15" s="12" t="s">
        <v>161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8"/>
      <c r="I15" s="31"/>
    </row>
    <row r="16" spans="2:9" ht="31.5" customHeight="1" hidden="1">
      <c r="B16" s="13" t="s">
        <v>162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8"/>
      <c r="I16" s="110"/>
    </row>
    <row r="17" spans="2:9" ht="31.5" customHeight="1" hidden="1">
      <c r="B17" s="13" t="s">
        <v>163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8"/>
      <c r="I17" s="110"/>
    </row>
    <row r="18" spans="2:9" ht="31.5" customHeight="1" hidden="1">
      <c r="B18" s="13" t="s">
        <v>164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8"/>
      <c r="I18" s="110"/>
    </row>
    <row r="19" spans="2:9" ht="31.5" customHeight="1" hidden="1">
      <c r="B19" s="16" t="s">
        <v>165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8"/>
      <c r="I19" s="110"/>
    </row>
    <row r="20" spans="2:9" ht="31.5" customHeight="1" hidden="1">
      <c r="B20" s="16" t="s">
        <v>166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8"/>
      <c r="I20" s="110"/>
    </row>
    <row r="21" spans="2:9" ht="31.5" customHeight="1" hidden="1">
      <c r="B21" s="16" t="s">
        <v>167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8"/>
      <c r="I21" s="110"/>
    </row>
    <row r="22" spans="2:9" ht="31.5" customHeight="1" hidden="1">
      <c r="B22" s="16" t="s">
        <v>168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8"/>
      <c r="I22" s="110"/>
    </row>
    <row r="23" spans="2:9" ht="31.5" customHeight="1" hidden="1">
      <c r="B23" s="16" t="s">
        <v>169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8"/>
      <c r="I23" s="110"/>
    </row>
    <row r="24" spans="2:9" ht="31.5" customHeight="1" hidden="1">
      <c r="B24" s="16" t="s">
        <v>170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8"/>
      <c r="I24" s="110"/>
    </row>
    <row r="25" spans="2:9" ht="31.5" customHeight="1" hidden="1">
      <c r="B25" s="16" t="s">
        <v>171</v>
      </c>
      <c r="C25" s="39">
        <v>958</v>
      </c>
      <c r="D25" s="111">
        <v>99</v>
      </c>
      <c r="E25" s="28">
        <v>64</v>
      </c>
      <c r="F25" s="28">
        <v>21225</v>
      </c>
      <c r="G25" s="28">
        <v>3540899</v>
      </c>
      <c r="H25" s="108"/>
      <c r="I25" s="110"/>
    </row>
    <row r="26" spans="2:9" ht="31.5" customHeight="1" hidden="1">
      <c r="B26" s="16" t="s">
        <v>172</v>
      </c>
      <c r="C26" s="39">
        <v>962</v>
      </c>
      <c r="D26" s="111">
        <v>107</v>
      </c>
      <c r="E26" s="28">
        <v>71</v>
      </c>
      <c r="F26" s="28">
        <v>21261</v>
      </c>
      <c r="G26" s="28">
        <v>3559894</v>
      </c>
      <c r="H26" s="108"/>
      <c r="I26" s="110"/>
    </row>
    <row r="27" spans="2:9" ht="31.5" customHeight="1" hidden="1">
      <c r="B27" s="16" t="s">
        <v>173</v>
      </c>
      <c r="C27" s="39">
        <v>962</v>
      </c>
      <c r="D27" s="111">
        <v>128</v>
      </c>
      <c r="E27" s="28">
        <v>154</v>
      </c>
      <c r="F27" s="28">
        <v>21235</v>
      </c>
      <c r="G27" s="28">
        <v>3574062</v>
      </c>
      <c r="H27" s="108"/>
      <c r="I27" s="110"/>
    </row>
    <row r="28" spans="2:9" ht="31.5" customHeight="1" hidden="1">
      <c r="B28" s="12" t="s">
        <v>174</v>
      </c>
      <c r="C28" s="39">
        <v>908</v>
      </c>
      <c r="D28" s="111">
        <v>122</v>
      </c>
      <c r="E28" s="28">
        <v>98</v>
      </c>
      <c r="F28" s="28">
        <v>21596</v>
      </c>
      <c r="G28" s="28">
        <v>3748928</v>
      </c>
      <c r="H28" s="108"/>
      <c r="I28" s="110"/>
    </row>
    <row r="29" spans="2:9" ht="27" hidden="1">
      <c r="B29" s="16" t="s">
        <v>175</v>
      </c>
      <c r="C29" s="39">
        <v>949</v>
      </c>
      <c r="D29" s="111">
        <v>96</v>
      </c>
      <c r="E29" s="28">
        <v>167</v>
      </c>
      <c r="F29" s="28">
        <v>21164</v>
      </c>
      <c r="G29" s="28">
        <v>3562753</v>
      </c>
      <c r="H29" s="108"/>
      <c r="I29" s="110"/>
    </row>
    <row r="30" spans="2:9" ht="27" hidden="1">
      <c r="B30" s="16" t="s">
        <v>176</v>
      </c>
      <c r="C30" s="39">
        <v>948</v>
      </c>
      <c r="D30" s="111">
        <v>59</v>
      </c>
      <c r="E30" s="28">
        <v>65</v>
      </c>
      <c r="F30" s="28">
        <v>21158</v>
      </c>
      <c r="G30" s="28">
        <v>3564283</v>
      </c>
      <c r="H30" s="108"/>
      <c r="I30" s="110"/>
    </row>
    <row r="31" spans="2:9" ht="27" hidden="1">
      <c r="B31" s="16" t="s">
        <v>177</v>
      </c>
      <c r="C31" s="39">
        <v>947</v>
      </c>
      <c r="D31" s="111">
        <v>128</v>
      </c>
      <c r="E31" s="28">
        <v>94</v>
      </c>
      <c r="F31" s="28">
        <v>21192</v>
      </c>
      <c r="G31" s="28">
        <v>3585968</v>
      </c>
      <c r="H31" s="108"/>
      <c r="I31" s="110"/>
    </row>
    <row r="32" spans="2:9" ht="27" hidden="1">
      <c r="B32" s="16" t="s">
        <v>165</v>
      </c>
      <c r="C32" s="39">
        <v>947</v>
      </c>
      <c r="D32" s="111">
        <v>130</v>
      </c>
      <c r="E32" s="28">
        <v>80</v>
      </c>
      <c r="F32" s="28">
        <v>21242</v>
      </c>
      <c r="G32" s="28">
        <v>3603138</v>
      </c>
      <c r="H32" s="108"/>
      <c r="I32" s="110"/>
    </row>
    <row r="33" spans="2:9" ht="27" hidden="1">
      <c r="B33" s="16" t="s">
        <v>166</v>
      </c>
      <c r="C33" s="39">
        <v>950</v>
      </c>
      <c r="D33" s="111">
        <v>145</v>
      </c>
      <c r="E33" s="28">
        <v>66</v>
      </c>
      <c r="F33" s="28">
        <v>21321</v>
      </c>
      <c r="G33" s="28">
        <v>3635393</v>
      </c>
      <c r="H33" s="108"/>
      <c r="I33" s="110"/>
    </row>
    <row r="34" spans="2:9" ht="27" hidden="1">
      <c r="B34" s="16" t="s">
        <v>178</v>
      </c>
      <c r="C34" s="39">
        <v>950</v>
      </c>
      <c r="D34" s="111">
        <v>160</v>
      </c>
      <c r="E34" s="28">
        <v>103</v>
      </c>
      <c r="F34" s="28">
        <v>21378</v>
      </c>
      <c r="G34" s="28">
        <v>3657543</v>
      </c>
      <c r="H34" s="108"/>
      <c r="I34" s="110"/>
    </row>
    <row r="35" spans="2:9" ht="27" hidden="1">
      <c r="B35" s="16" t="s">
        <v>179</v>
      </c>
      <c r="C35" s="39">
        <v>900</v>
      </c>
      <c r="D35" s="111">
        <v>135</v>
      </c>
      <c r="E35" s="28">
        <v>83</v>
      </c>
      <c r="F35" s="28">
        <v>21430</v>
      </c>
      <c r="G35" s="28">
        <v>3674083</v>
      </c>
      <c r="H35" s="108"/>
      <c r="I35" s="110"/>
    </row>
    <row r="36" spans="2:9" ht="27" hidden="1">
      <c r="B36" s="16" t="s">
        <v>169</v>
      </c>
      <c r="C36" s="39">
        <v>900</v>
      </c>
      <c r="D36" s="111">
        <v>119</v>
      </c>
      <c r="E36" s="28">
        <v>65</v>
      </c>
      <c r="F36" s="28">
        <v>21484</v>
      </c>
      <c r="G36" s="28">
        <v>3684287</v>
      </c>
      <c r="H36" s="108"/>
      <c r="I36" s="110"/>
    </row>
    <row r="37" spans="2:9" ht="27" hidden="1">
      <c r="B37" s="16" t="s">
        <v>170</v>
      </c>
      <c r="C37" s="39">
        <v>900</v>
      </c>
      <c r="D37" s="111">
        <v>143</v>
      </c>
      <c r="E37" s="28">
        <v>93</v>
      </c>
      <c r="F37" s="28">
        <v>21534</v>
      </c>
      <c r="G37" s="28">
        <v>3698116</v>
      </c>
      <c r="H37" s="108"/>
      <c r="I37" s="110"/>
    </row>
    <row r="38" spans="2:9" ht="27" hidden="1">
      <c r="B38" s="16" t="s">
        <v>171</v>
      </c>
      <c r="C38" s="39">
        <v>905</v>
      </c>
      <c r="D38" s="111">
        <v>133</v>
      </c>
      <c r="E38" s="28">
        <v>92</v>
      </c>
      <c r="F38" s="28">
        <v>21575</v>
      </c>
      <c r="G38" s="28">
        <v>3720384</v>
      </c>
      <c r="H38" s="108"/>
      <c r="I38" s="110"/>
    </row>
    <row r="39" spans="2:9" ht="27" hidden="1">
      <c r="B39" s="16" t="s">
        <v>172</v>
      </c>
      <c r="C39" s="39">
        <v>907</v>
      </c>
      <c r="D39" s="111">
        <v>137</v>
      </c>
      <c r="E39" s="28">
        <v>140</v>
      </c>
      <c r="F39" s="28">
        <v>21572</v>
      </c>
      <c r="G39" s="28">
        <v>3728985</v>
      </c>
      <c r="H39" s="108"/>
      <c r="I39" s="110"/>
    </row>
    <row r="40" spans="2:9" ht="16.5" hidden="1">
      <c r="B40" s="12" t="s">
        <v>174</v>
      </c>
      <c r="C40" s="39"/>
      <c r="D40" s="111"/>
      <c r="E40" s="28"/>
      <c r="F40" s="28"/>
      <c r="G40" s="28"/>
      <c r="H40" s="108"/>
      <c r="I40" s="110"/>
    </row>
    <row r="41" spans="2:9" ht="27" hidden="1">
      <c r="B41" s="16" t="s">
        <v>173</v>
      </c>
      <c r="C41" s="39">
        <v>908</v>
      </c>
      <c r="D41" s="111">
        <v>122</v>
      </c>
      <c r="E41" s="28">
        <v>98</v>
      </c>
      <c r="F41" s="28">
        <v>21596</v>
      </c>
      <c r="G41" s="28">
        <v>3748928</v>
      </c>
      <c r="H41" s="108"/>
      <c r="I41" s="110"/>
    </row>
    <row r="42" spans="2:9" ht="16.5" hidden="1">
      <c r="B42" s="16"/>
      <c r="C42" s="39"/>
      <c r="D42" s="111"/>
      <c r="E42" s="28"/>
      <c r="F42" s="28"/>
      <c r="G42" s="28"/>
      <c r="H42" s="108"/>
      <c r="I42" s="110"/>
    </row>
    <row r="43" spans="2:9" ht="16.5" hidden="1">
      <c r="B43" s="12" t="s">
        <v>180</v>
      </c>
      <c r="C43" s="39">
        <f>C55</f>
        <v>886</v>
      </c>
      <c r="D43" s="111">
        <f>SUM(D44:D55)</f>
        <v>1373</v>
      </c>
      <c r="E43" s="112">
        <f>SUM(E44:E55)</f>
        <v>1493</v>
      </c>
      <c r="F43" s="112">
        <f>F55</f>
        <v>21426</v>
      </c>
      <c r="G43" s="112">
        <f>G55</f>
        <v>3877739</v>
      </c>
      <c r="H43" s="108"/>
      <c r="I43" s="110"/>
    </row>
    <row r="44" spans="2:9" ht="27" hidden="1">
      <c r="B44" s="16" t="s">
        <v>175</v>
      </c>
      <c r="C44" s="39">
        <v>895</v>
      </c>
      <c r="D44" s="111">
        <v>122</v>
      </c>
      <c r="E44" s="112">
        <v>83</v>
      </c>
      <c r="F44" s="112">
        <v>21635</v>
      </c>
      <c r="G44" s="112">
        <v>3766138</v>
      </c>
      <c r="H44" s="108"/>
      <c r="I44" s="110"/>
    </row>
    <row r="45" spans="2:9" ht="27" hidden="1">
      <c r="B45" s="16" t="s">
        <v>176</v>
      </c>
      <c r="C45" s="39">
        <v>895</v>
      </c>
      <c r="D45" s="111">
        <v>98</v>
      </c>
      <c r="E45" s="112">
        <v>94</v>
      </c>
      <c r="F45" s="112">
        <v>21639</v>
      </c>
      <c r="G45" s="112">
        <v>3777144</v>
      </c>
      <c r="H45" s="108"/>
      <c r="I45" s="110"/>
    </row>
    <row r="46" spans="2:9" ht="27" hidden="1">
      <c r="B46" s="16" t="s">
        <v>177</v>
      </c>
      <c r="C46" s="39">
        <v>898</v>
      </c>
      <c r="D46" s="111">
        <v>141</v>
      </c>
      <c r="E46" s="112">
        <v>172</v>
      </c>
      <c r="F46" s="112">
        <v>21608</v>
      </c>
      <c r="G46" s="112">
        <v>3786548</v>
      </c>
      <c r="H46" s="108"/>
      <c r="I46" s="110"/>
    </row>
    <row r="47" spans="2:9" ht="27" hidden="1">
      <c r="B47" s="16" t="s">
        <v>165</v>
      </c>
      <c r="C47" s="39">
        <v>900</v>
      </c>
      <c r="D47" s="111">
        <v>108</v>
      </c>
      <c r="E47" s="112">
        <v>254</v>
      </c>
      <c r="F47" s="112">
        <v>21462</v>
      </c>
      <c r="G47" s="112">
        <v>3768872</v>
      </c>
      <c r="H47" s="108"/>
      <c r="I47" s="110"/>
    </row>
    <row r="48" spans="2:9" ht="27" hidden="1">
      <c r="B48" s="16" t="s">
        <v>166</v>
      </c>
      <c r="C48" s="39">
        <v>901</v>
      </c>
      <c r="D48" s="111">
        <v>119</v>
      </c>
      <c r="E48" s="112">
        <v>118</v>
      </c>
      <c r="F48" s="112">
        <v>21463</v>
      </c>
      <c r="G48" s="112">
        <v>3787333</v>
      </c>
      <c r="H48" s="108"/>
      <c r="I48" s="110"/>
    </row>
    <row r="49" spans="2:9" ht="27" hidden="1">
      <c r="B49" s="16" t="s">
        <v>178</v>
      </c>
      <c r="C49" s="39">
        <v>899</v>
      </c>
      <c r="D49" s="111">
        <v>114</v>
      </c>
      <c r="E49" s="112">
        <v>181</v>
      </c>
      <c r="F49" s="112">
        <v>21396</v>
      </c>
      <c r="G49" s="112">
        <v>3773570</v>
      </c>
      <c r="H49" s="108"/>
      <c r="I49" s="110"/>
    </row>
    <row r="50" spans="2:9" ht="27" hidden="1">
      <c r="B50" s="16" t="s">
        <v>179</v>
      </c>
      <c r="C50" s="39">
        <v>899</v>
      </c>
      <c r="D50" s="111">
        <v>97</v>
      </c>
      <c r="E50" s="112">
        <v>229</v>
      </c>
      <c r="F50" s="112">
        <v>21264</v>
      </c>
      <c r="G50" s="112">
        <v>3750985</v>
      </c>
      <c r="H50" s="108"/>
      <c r="I50" s="110"/>
    </row>
    <row r="51" spans="2:9" ht="27" hidden="1">
      <c r="B51" s="16" t="s">
        <v>169</v>
      </c>
      <c r="C51" s="39">
        <v>887</v>
      </c>
      <c r="D51" s="111">
        <v>160</v>
      </c>
      <c r="E51" s="112">
        <v>80</v>
      </c>
      <c r="F51" s="112">
        <v>21344</v>
      </c>
      <c r="G51" s="112">
        <v>3800312</v>
      </c>
      <c r="H51" s="108"/>
      <c r="I51" s="110"/>
    </row>
    <row r="52" spans="2:9" ht="27" hidden="1">
      <c r="B52" s="16" t="s">
        <v>170</v>
      </c>
      <c r="C52" s="39">
        <v>885</v>
      </c>
      <c r="D52" s="111">
        <v>112</v>
      </c>
      <c r="E52" s="112">
        <v>84</v>
      </c>
      <c r="F52" s="112">
        <v>21343</v>
      </c>
      <c r="G52" s="112">
        <v>3790808</v>
      </c>
      <c r="H52" s="108"/>
      <c r="I52" s="110"/>
    </row>
    <row r="53" spans="2:9" s="113" customFormat="1" ht="27" hidden="1">
      <c r="B53" s="16" t="s">
        <v>171</v>
      </c>
      <c r="C53" s="39">
        <v>884</v>
      </c>
      <c r="D53" s="111">
        <v>99</v>
      </c>
      <c r="E53" s="112">
        <v>53</v>
      </c>
      <c r="F53" s="112">
        <v>21380</v>
      </c>
      <c r="G53" s="112">
        <v>3821326</v>
      </c>
      <c r="H53" s="108"/>
      <c r="I53" s="29"/>
    </row>
    <row r="54" spans="2:9" s="113" customFormat="1" ht="27" hidden="1">
      <c r="B54" s="16" t="s">
        <v>172</v>
      </c>
      <c r="C54" s="39">
        <v>883</v>
      </c>
      <c r="D54" s="111">
        <v>117</v>
      </c>
      <c r="E54" s="112">
        <v>81</v>
      </c>
      <c r="F54" s="112">
        <v>21411</v>
      </c>
      <c r="G54" s="112">
        <v>3856605</v>
      </c>
      <c r="H54" s="108"/>
      <c r="I54" s="29"/>
    </row>
    <row r="55" spans="2:9" s="113" customFormat="1" ht="27" hidden="1">
      <c r="B55" s="16" t="s">
        <v>173</v>
      </c>
      <c r="C55" s="39">
        <v>886</v>
      </c>
      <c r="D55" s="111">
        <v>86</v>
      </c>
      <c r="E55" s="112">
        <v>64</v>
      </c>
      <c r="F55" s="112">
        <v>21426</v>
      </c>
      <c r="G55" s="112">
        <v>3877739</v>
      </c>
      <c r="H55" s="108"/>
      <c r="I55" s="29"/>
    </row>
    <row r="56" spans="2:9" s="113" customFormat="1" ht="16.5" hidden="1">
      <c r="B56" s="12" t="s">
        <v>181</v>
      </c>
      <c r="C56" s="112">
        <v>914</v>
      </c>
      <c r="D56" s="112">
        <f>SUM(D57:D68)</f>
        <v>1183</v>
      </c>
      <c r="E56" s="112">
        <f>SUM(E57:E68)</f>
        <v>934</v>
      </c>
      <c r="F56" s="112">
        <f>F68</f>
        <v>21308</v>
      </c>
      <c r="G56" s="28">
        <f>G68</f>
        <v>4076796</v>
      </c>
      <c r="H56" s="108"/>
      <c r="I56" s="29"/>
    </row>
    <row r="57" spans="2:9" s="113" customFormat="1" ht="27" hidden="1">
      <c r="B57" s="16" t="s">
        <v>175</v>
      </c>
      <c r="C57" s="112">
        <v>886</v>
      </c>
      <c r="D57" s="112">
        <v>118</v>
      </c>
      <c r="E57" s="112">
        <v>132</v>
      </c>
      <c r="F57" s="112">
        <v>21396</v>
      </c>
      <c r="G57" s="112">
        <v>3882447</v>
      </c>
      <c r="H57" s="108"/>
      <c r="I57" s="29"/>
    </row>
    <row r="58" spans="2:9" s="113" customFormat="1" ht="27" hidden="1">
      <c r="B58" s="16" t="s">
        <v>176</v>
      </c>
      <c r="C58" s="112">
        <v>888</v>
      </c>
      <c r="D58" s="112">
        <v>67</v>
      </c>
      <c r="E58" s="112">
        <v>47</v>
      </c>
      <c r="F58" s="112">
        <v>21407</v>
      </c>
      <c r="G58" s="112">
        <v>3886824</v>
      </c>
      <c r="H58" s="108"/>
      <c r="I58" s="29"/>
    </row>
    <row r="59" spans="2:9" s="113" customFormat="1" ht="27" hidden="1">
      <c r="B59" s="16" t="s">
        <v>177</v>
      </c>
      <c r="C59" s="112">
        <v>889</v>
      </c>
      <c r="D59" s="112">
        <v>117</v>
      </c>
      <c r="E59" s="112">
        <v>101</v>
      </c>
      <c r="F59" s="112">
        <v>21421</v>
      </c>
      <c r="G59" s="112">
        <v>3891310</v>
      </c>
      <c r="H59" s="108"/>
      <c r="I59" s="29"/>
    </row>
    <row r="60" spans="2:9" s="113" customFormat="1" ht="27" hidden="1">
      <c r="B60" s="16" t="s">
        <v>165</v>
      </c>
      <c r="C60" s="112">
        <v>892</v>
      </c>
      <c r="D60" s="112">
        <v>121</v>
      </c>
      <c r="E60" s="112">
        <v>70</v>
      </c>
      <c r="F60" s="112">
        <v>21467</v>
      </c>
      <c r="G60" s="112">
        <v>3934644</v>
      </c>
      <c r="H60" s="108"/>
      <c r="I60" s="29"/>
    </row>
    <row r="61" spans="2:9" s="113" customFormat="1" ht="27" hidden="1">
      <c r="B61" s="16" t="s">
        <v>166</v>
      </c>
      <c r="C61" s="112">
        <v>892</v>
      </c>
      <c r="D61" s="112">
        <v>130</v>
      </c>
      <c r="E61" s="112">
        <v>86</v>
      </c>
      <c r="F61" s="112">
        <v>21505</v>
      </c>
      <c r="G61" s="112">
        <v>3961073</v>
      </c>
      <c r="H61" s="108"/>
      <c r="I61" s="29"/>
    </row>
    <row r="62" spans="2:9" s="113" customFormat="1" ht="27" hidden="1">
      <c r="B62" s="16" t="s">
        <v>178</v>
      </c>
      <c r="C62" s="112">
        <v>892</v>
      </c>
      <c r="D62" s="112">
        <v>124</v>
      </c>
      <c r="E62" s="112">
        <v>72</v>
      </c>
      <c r="F62" s="112">
        <v>21557</v>
      </c>
      <c r="G62" s="112">
        <v>3999922</v>
      </c>
      <c r="H62" s="108"/>
      <c r="I62" s="29"/>
    </row>
    <row r="63" spans="2:9" s="113" customFormat="1" ht="27" hidden="1">
      <c r="B63" s="16" t="s">
        <v>179</v>
      </c>
      <c r="C63" s="112">
        <v>897</v>
      </c>
      <c r="D63" s="112">
        <v>96</v>
      </c>
      <c r="E63" s="112">
        <v>72</v>
      </c>
      <c r="F63" s="112">
        <v>21577</v>
      </c>
      <c r="G63" s="112">
        <v>4016870</v>
      </c>
      <c r="H63" s="108"/>
      <c r="I63" s="29"/>
    </row>
    <row r="64" spans="2:9" s="113" customFormat="1" ht="27" hidden="1">
      <c r="B64" s="16" t="s">
        <v>169</v>
      </c>
      <c r="C64" s="112">
        <v>901</v>
      </c>
      <c r="D64" s="112">
        <v>91</v>
      </c>
      <c r="E64" s="112">
        <v>67</v>
      </c>
      <c r="F64" s="112">
        <v>21428</v>
      </c>
      <c r="G64" s="112">
        <v>4026165</v>
      </c>
      <c r="H64" s="108"/>
      <c r="I64" s="29"/>
    </row>
    <row r="65" spans="2:9" s="113" customFormat="1" ht="27" hidden="1">
      <c r="B65" s="16" t="s">
        <v>170</v>
      </c>
      <c r="C65" s="112">
        <v>908</v>
      </c>
      <c r="D65" s="112">
        <v>55</v>
      </c>
      <c r="E65" s="112">
        <v>73</v>
      </c>
      <c r="F65" s="112">
        <v>21271</v>
      </c>
      <c r="G65" s="112">
        <v>4037319</v>
      </c>
      <c r="H65" s="108"/>
      <c r="I65" s="29"/>
    </row>
    <row r="66" spans="2:9" s="113" customFormat="1" ht="27" hidden="1">
      <c r="B66" s="16" t="s">
        <v>171</v>
      </c>
      <c r="C66" s="112">
        <v>909</v>
      </c>
      <c r="D66" s="112">
        <v>81</v>
      </c>
      <c r="E66" s="112">
        <v>70</v>
      </c>
      <c r="F66" s="112">
        <v>21273</v>
      </c>
      <c r="G66" s="112">
        <v>4061422</v>
      </c>
      <c r="H66" s="108"/>
      <c r="I66" s="29"/>
    </row>
    <row r="67" spans="2:9" s="113" customFormat="1" ht="27" hidden="1">
      <c r="B67" s="16" t="s">
        <v>172</v>
      </c>
      <c r="C67" s="112">
        <v>911</v>
      </c>
      <c r="D67" s="112">
        <v>101</v>
      </c>
      <c r="E67" s="112">
        <v>68</v>
      </c>
      <c r="F67" s="112">
        <v>21303</v>
      </c>
      <c r="G67" s="112">
        <v>4070511</v>
      </c>
      <c r="H67" s="108"/>
      <c r="I67" s="29"/>
    </row>
    <row r="68" spans="2:9" s="113" customFormat="1" ht="27" hidden="1">
      <c r="B68" s="16" t="s">
        <v>173</v>
      </c>
      <c r="C68" s="112">
        <v>914</v>
      </c>
      <c r="D68" s="112">
        <v>82</v>
      </c>
      <c r="E68" s="112">
        <v>76</v>
      </c>
      <c r="F68" s="112">
        <v>21308</v>
      </c>
      <c r="G68" s="112">
        <v>4076796</v>
      </c>
      <c r="H68" s="108"/>
      <c r="I68" s="29"/>
    </row>
    <row r="69" spans="2:9" s="113" customFormat="1" ht="16.5">
      <c r="B69" s="12" t="s">
        <v>182</v>
      </c>
      <c r="C69" s="112">
        <v>926</v>
      </c>
      <c r="D69" s="112">
        <f>SUM(D70:D81)</f>
        <v>1046</v>
      </c>
      <c r="E69" s="112">
        <f>SUM(E70:E81)</f>
        <v>1017</v>
      </c>
      <c r="F69" s="112">
        <v>21129</v>
      </c>
      <c r="G69" s="112">
        <v>4009425</v>
      </c>
      <c r="H69" s="108"/>
      <c r="I69" s="29"/>
    </row>
    <row r="70" spans="2:9" s="113" customFormat="1" ht="27" hidden="1">
      <c r="B70" s="16" t="s">
        <v>175</v>
      </c>
      <c r="C70" s="112">
        <v>916</v>
      </c>
      <c r="D70" s="112">
        <v>92</v>
      </c>
      <c r="E70" s="112">
        <v>107</v>
      </c>
      <c r="F70" s="112">
        <v>21279</v>
      </c>
      <c r="G70" s="112">
        <v>4069333</v>
      </c>
      <c r="H70" s="108"/>
      <c r="I70" s="29"/>
    </row>
    <row r="71" spans="2:9" s="113" customFormat="1" ht="27" hidden="1">
      <c r="B71" s="16" t="s">
        <v>176</v>
      </c>
      <c r="C71" s="112">
        <v>914</v>
      </c>
      <c r="D71" s="112">
        <v>43</v>
      </c>
      <c r="E71" s="112">
        <v>32</v>
      </c>
      <c r="F71" s="112">
        <v>21286</v>
      </c>
      <c r="G71" s="112">
        <v>4069345</v>
      </c>
      <c r="H71" s="108"/>
      <c r="I71" s="29"/>
    </row>
    <row r="72" spans="2:9" s="113" customFormat="1" ht="27" hidden="1">
      <c r="B72" s="16" t="s">
        <v>177</v>
      </c>
      <c r="C72" s="112">
        <v>915</v>
      </c>
      <c r="D72" s="112">
        <v>89</v>
      </c>
      <c r="E72" s="112">
        <v>68</v>
      </c>
      <c r="F72" s="112">
        <v>21297</v>
      </c>
      <c r="G72" s="112">
        <v>4074601</v>
      </c>
      <c r="H72" s="108"/>
      <c r="I72" s="29"/>
    </row>
    <row r="73" spans="2:9" s="113" customFormat="1" ht="27" hidden="1">
      <c r="B73" s="16" t="s">
        <v>165</v>
      </c>
      <c r="C73" s="112">
        <v>916</v>
      </c>
      <c r="D73" s="112">
        <v>130</v>
      </c>
      <c r="E73" s="112">
        <v>96</v>
      </c>
      <c r="F73" s="112">
        <v>21317</v>
      </c>
      <c r="G73" s="112">
        <v>4087456</v>
      </c>
      <c r="H73" s="108"/>
      <c r="I73" s="29"/>
    </row>
    <row r="74" spans="2:9" s="113" customFormat="1" ht="27" hidden="1">
      <c r="B74" s="16" t="s">
        <v>166</v>
      </c>
      <c r="C74" s="112">
        <v>919</v>
      </c>
      <c r="D74" s="112">
        <v>85</v>
      </c>
      <c r="E74" s="112">
        <v>89</v>
      </c>
      <c r="F74" s="112">
        <v>21290</v>
      </c>
      <c r="G74" s="112">
        <v>4030518</v>
      </c>
      <c r="H74" s="108"/>
      <c r="I74" s="29"/>
    </row>
    <row r="75" spans="2:9" s="113" customFormat="1" ht="27" hidden="1">
      <c r="B75" s="16" t="s">
        <v>167</v>
      </c>
      <c r="C75" s="112">
        <v>923</v>
      </c>
      <c r="D75" s="112">
        <v>96</v>
      </c>
      <c r="E75" s="112">
        <v>75</v>
      </c>
      <c r="F75" s="112">
        <v>21304</v>
      </c>
      <c r="G75" s="112">
        <v>4047573</v>
      </c>
      <c r="H75" s="108"/>
      <c r="I75" s="29"/>
    </row>
    <row r="76" spans="2:9" s="113" customFormat="1" ht="27" hidden="1">
      <c r="B76" s="16" t="s">
        <v>168</v>
      </c>
      <c r="C76" s="112">
        <v>921</v>
      </c>
      <c r="D76" s="112">
        <v>92</v>
      </c>
      <c r="E76" s="112">
        <v>76</v>
      </c>
      <c r="F76" s="112">
        <v>21307</v>
      </c>
      <c r="G76" s="112">
        <v>4036944</v>
      </c>
      <c r="H76" s="108"/>
      <c r="I76" s="29"/>
    </row>
    <row r="77" spans="2:9" s="113" customFormat="1" ht="28.5">
      <c r="B77" s="16" t="s">
        <v>169</v>
      </c>
      <c r="C77" s="112">
        <v>922</v>
      </c>
      <c r="D77" s="112">
        <v>75</v>
      </c>
      <c r="E77" s="112">
        <v>89</v>
      </c>
      <c r="F77" s="112">
        <v>21287</v>
      </c>
      <c r="G77" s="112">
        <v>4036560</v>
      </c>
      <c r="H77" s="108"/>
      <c r="I77" s="29"/>
    </row>
    <row r="78" spans="2:9" s="113" customFormat="1" ht="28.5">
      <c r="B78" s="16" t="s">
        <v>170</v>
      </c>
      <c r="C78" s="112">
        <v>922</v>
      </c>
      <c r="D78" s="112">
        <v>82</v>
      </c>
      <c r="E78" s="112">
        <v>108</v>
      </c>
      <c r="F78" s="112">
        <v>21224</v>
      </c>
      <c r="G78" s="112">
        <v>4025770</v>
      </c>
      <c r="H78" s="108"/>
      <c r="I78" s="29"/>
    </row>
    <row r="79" spans="2:9" s="113" customFormat="1" ht="28.5">
      <c r="B79" s="16" t="s">
        <v>171</v>
      </c>
      <c r="C79" s="112">
        <v>923</v>
      </c>
      <c r="D79" s="112">
        <v>71</v>
      </c>
      <c r="E79" s="112">
        <v>102</v>
      </c>
      <c r="F79" s="112">
        <v>21189</v>
      </c>
      <c r="G79" s="112">
        <v>4025644</v>
      </c>
      <c r="H79" s="108"/>
      <c r="I79" s="29"/>
    </row>
    <row r="80" spans="2:9" s="113" customFormat="1" ht="28.5">
      <c r="B80" s="16" t="s">
        <v>172</v>
      </c>
      <c r="C80" s="112">
        <v>925</v>
      </c>
      <c r="D80" s="112">
        <v>78</v>
      </c>
      <c r="E80" s="112">
        <v>72</v>
      </c>
      <c r="F80" s="112">
        <v>21183</v>
      </c>
      <c r="G80" s="112">
        <v>4023144</v>
      </c>
      <c r="H80" s="108"/>
      <c r="I80" s="29"/>
    </row>
    <row r="81" spans="2:9" s="113" customFormat="1" ht="28.5">
      <c r="B81" s="16" t="s">
        <v>173</v>
      </c>
      <c r="C81" s="112">
        <v>926</v>
      </c>
      <c r="D81" s="112">
        <v>113</v>
      </c>
      <c r="E81" s="112">
        <v>103</v>
      </c>
      <c r="F81" s="112">
        <v>21129</v>
      </c>
      <c r="G81" s="112">
        <v>4009425</v>
      </c>
      <c r="H81" s="108"/>
      <c r="I81" s="29"/>
    </row>
    <row r="82" spans="2:9" s="113" customFormat="1" ht="16.5">
      <c r="B82" s="12" t="s">
        <v>244</v>
      </c>
      <c r="C82" s="112"/>
      <c r="D82" s="112"/>
      <c r="E82" s="112"/>
      <c r="F82" s="112"/>
      <c r="G82" s="112"/>
      <c r="H82" s="108"/>
      <c r="I82" s="29"/>
    </row>
    <row r="83" spans="2:9" s="113" customFormat="1" ht="28.5">
      <c r="B83" s="16" t="s">
        <v>175</v>
      </c>
      <c r="C83" s="112">
        <v>928</v>
      </c>
      <c r="D83" s="112">
        <v>87</v>
      </c>
      <c r="E83" s="112">
        <v>59</v>
      </c>
      <c r="F83" s="112">
        <v>21152</v>
      </c>
      <c r="G83" s="112">
        <v>4013850</v>
      </c>
      <c r="H83" s="108"/>
      <c r="I83" s="29"/>
    </row>
    <row r="84" spans="2:9" s="113" customFormat="1" ht="28.5">
      <c r="B84" s="16" t="s">
        <v>176</v>
      </c>
      <c r="C84" s="112">
        <v>931</v>
      </c>
      <c r="D84" s="112">
        <v>82</v>
      </c>
      <c r="E84" s="112">
        <v>73</v>
      </c>
      <c r="F84" s="112">
        <v>21147</v>
      </c>
      <c r="G84" s="112">
        <v>4024644</v>
      </c>
      <c r="H84" s="108"/>
      <c r="I84" s="29"/>
    </row>
    <row r="85" spans="2:9" s="113" customFormat="1" ht="28.5">
      <c r="B85" s="16" t="s">
        <v>177</v>
      </c>
      <c r="C85" s="112">
        <v>936</v>
      </c>
      <c r="D85" s="112">
        <v>92</v>
      </c>
      <c r="E85" s="112">
        <v>67</v>
      </c>
      <c r="F85" s="112">
        <v>21130</v>
      </c>
      <c r="G85" s="112">
        <v>4016834</v>
      </c>
      <c r="H85" s="108"/>
      <c r="I85" s="29"/>
    </row>
    <row r="86" spans="2:9" s="113" customFormat="1" ht="28.5">
      <c r="B86" s="16" t="s">
        <v>165</v>
      </c>
      <c r="C86" s="112">
        <v>939</v>
      </c>
      <c r="D86" s="112">
        <v>113</v>
      </c>
      <c r="E86" s="112">
        <v>67</v>
      </c>
      <c r="F86" s="112">
        <v>21166</v>
      </c>
      <c r="G86" s="112">
        <v>4014120</v>
      </c>
      <c r="H86" s="108"/>
      <c r="I86" s="29"/>
    </row>
    <row r="87" spans="2:9" s="113" customFormat="1" ht="28.5">
      <c r="B87" s="16" t="s">
        <v>166</v>
      </c>
      <c r="C87" s="112">
        <v>938</v>
      </c>
      <c r="D87" s="112">
        <v>104</v>
      </c>
      <c r="E87" s="112">
        <v>89</v>
      </c>
      <c r="F87" s="112">
        <v>21177</v>
      </c>
      <c r="G87" s="112">
        <v>4013647</v>
      </c>
      <c r="H87" s="108"/>
      <c r="I87" s="29"/>
    </row>
    <row r="88" spans="2:9" s="113" customFormat="1" ht="28.5">
      <c r="B88" s="16" t="s">
        <v>167</v>
      </c>
      <c r="C88" s="112">
        <v>941</v>
      </c>
      <c r="D88" s="112">
        <v>120</v>
      </c>
      <c r="E88" s="112">
        <v>82</v>
      </c>
      <c r="F88" s="112">
        <v>21214</v>
      </c>
      <c r="G88" s="112">
        <v>4024383</v>
      </c>
      <c r="H88" s="108"/>
      <c r="I88" s="29"/>
    </row>
    <row r="89" spans="2:9" s="113" customFormat="1" ht="28.5">
      <c r="B89" s="16" t="s">
        <v>168</v>
      </c>
      <c r="C89" s="112">
        <v>943</v>
      </c>
      <c r="D89" s="112">
        <v>116</v>
      </c>
      <c r="E89" s="112">
        <v>50</v>
      </c>
      <c r="F89" s="112">
        <v>21274</v>
      </c>
      <c r="G89" s="112">
        <v>4029390</v>
      </c>
      <c r="H89" s="108"/>
      <c r="I89" s="29"/>
    </row>
    <row r="90" spans="2:9" s="113" customFormat="1" ht="29.25" thickBot="1">
      <c r="B90" s="16" t="s">
        <v>13</v>
      </c>
      <c r="C90" s="112">
        <v>944</v>
      </c>
      <c r="D90" s="112">
        <v>104</v>
      </c>
      <c r="E90" s="112">
        <v>52</v>
      </c>
      <c r="F90" s="112">
        <v>21325</v>
      </c>
      <c r="G90" s="112">
        <v>4045991</v>
      </c>
      <c r="H90" s="108"/>
      <c r="I90" s="29"/>
    </row>
    <row r="91" spans="2:7" ht="19.5" customHeight="1" thickBot="1">
      <c r="B91" s="626" t="s">
        <v>183</v>
      </c>
      <c r="C91" s="628">
        <f>(C90-C89)/C89*100</f>
        <v>0.10604453870625664</v>
      </c>
      <c r="D91" s="628">
        <f>(D90-D89)/D89*100</f>
        <v>-10.344827586206897</v>
      </c>
      <c r="E91" s="628">
        <f>(E90-E89)/E89*100</f>
        <v>4</v>
      </c>
      <c r="F91" s="628">
        <f>(F90-F89)/F89*100</f>
        <v>0.23972924696813014</v>
      </c>
      <c r="G91" s="628">
        <f>(G90-G89)/G89*100</f>
        <v>0.4119978458277804</v>
      </c>
    </row>
    <row r="92" spans="2:7" ht="19.5" customHeight="1" thickBot="1">
      <c r="B92" s="627"/>
      <c r="C92" s="628"/>
      <c r="D92" s="628"/>
      <c r="E92" s="628"/>
      <c r="F92" s="628"/>
      <c r="G92" s="628"/>
    </row>
    <row r="93" spans="2:7" ht="19.5" customHeight="1" thickBot="1">
      <c r="B93" s="602" t="s">
        <v>184</v>
      </c>
      <c r="C93" s="629">
        <f>(C90-C77)/C77*100</f>
        <v>2.386117136659436</v>
      </c>
      <c r="D93" s="603">
        <f>(D90-D77)/D77*100</f>
        <v>38.666666666666664</v>
      </c>
      <c r="E93" s="603">
        <f>(E90-E77)/E77*100</f>
        <v>-41.57303370786517</v>
      </c>
      <c r="F93" s="603">
        <f>(F90-F77)/F77*100</f>
        <v>0.17851270728613708</v>
      </c>
      <c r="G93" s="603">
        <f>(G90-G77)/G77*100</f>
        <v>0.23363953465326912</v>
      </c>
    </row>
    <row r="94" spans="2:7" ht="19.5" customHeight="1" thickBot="1">
      <c r="B94" s="601"/>
      <c r="C94" s="629"/>
      <c r="D94" s="603"/>
      <c r="E94" s="603"/>
      <c r="F94" s="603"/>
      <c r="G94" s="603"/>
    </row>
    <row r="95" spans="2:7" ht="24.75" customHeight="1">
      <c r="B95" s="3" t="s">
        <v>185</v>
      </c>
      <c r="D95" s="24"/>
      <c r="E95" s="637"/>
      <c r="F95" s="638"/>
      <c r="G95" s="638"/>
    </row>
    <row r="96" spans="2:8" ht="24.75" customHeight="1">
      <c r="B96" s="639" t="s">
        <v>186</v>
      </c>
      <c r="C96" s="640"/>
      <c r="D96" s="640"/>
      <c r="E96" s="640"/>
      <c r="F96" s="640"/>
      <c r="G96" s="640"/>
      <c r="H96" s="114"/>
    </row>
    <row r="97" spans="2:8" ht="19.5" customHeight="1">
      <c r="B97" s="541" t="s">
        <v>187</v>
      </c>
      <c r="C97" s="541"/>
      <c r="D97" s="541"/>
      <c r="E97" s="541"/>
      <c r="F97" s="541"/>
      <c r="G97" s="541"/>
      <c r="H97" s="114"/>
    </row>
    <row r="98" spans="2:8" ht="21" customHeight="1">
      <c r="B98" s="541" t="s">
        <v>188</v>
      </c>
      <c r="C98" s="541"/>
      <c r="D98" s="541"/>
      <c r="E98" s="541"/>
      <c r="F98" s="541"/>
      <c r="G98" s="541"/>
      <c r="H98" s="114"/>
    </row>
    <row r="99" spans="2:7" ht="19.5" customHeight="1">
      <c r="B99" s="541" t="s">
        <v>189</v>
      </c>
      <c r="C99" s="541"/>
      <c r="D99" s="541"/>
      <c r="E99" s="541"/>
      <c r="F99" s="541"/>
      <c r="G99" s="541"/>
    </row>
  </sheetData>
  <mergeCells count="21">
    <mergeCell ref="B99:G99"/>
    <mergeCell ref="E95:G95"/>
    <mergeCell ref="B97:G97"/>
    <mergeCell ref="B96:G96"/>
    <mergeCell ref="B98:G98"/>
    <mergeCell ref="C1:F1"/>
    <mergeCell ref="E91:E92"/>
    <mergeCell ref="F91:F92"/>
    <mergeCell ref="B2:B3"/>
    <mergeCell ref="D2:G2"/>
    <mergeCell ref="C91:C92"/>
    <mergeCell ref="G91:G92"/>
    <mergeCell ref="C2:C3"/>
    <mergeCell ref="B91:B92"/>
    <mergeCell ref="B93:B94"/>
    <mergeCell ref="D91:D92"/>
    <mergeCell ref="G93:G94"/>
    <mergeCell ref="C93:C94"/>
    <mergeCell ref="D93:D94"/>
    <mergeCell ref="E93:E94"/>
    <mergeCell ref="F93:F9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2"/>
  <sheetViews>
    <sheetView workbookViewId="0" topLeftCell="A1">
      <selection activeCell="J95" sqref="J95:J96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5"/>
      <c r="C1" s="612" t="s">
        <v>198</v>
      </c>
      <c r="D1" s="650"/>
      <c r="E1" s="650"/>
      <c r="F1" s="650"/>
      <c r="G1" s="650"/>
      <c r="H1" s="650"/>
      <c r="I1" s="651" t="s">
        <v>199</v>
      </c>
      <c r="J1" s="651"/>
    </row>
    <row r="2" spans="2:14" s="3" customFormat="1" ht="24.75" customHeight="1">
      <c r="B2" s="543" t="s">
        <v>15</v>
      </c>
      <c r="C2" s="657" t="s">
        <v>190</v>
      </c>
      <c r="D2" s="655"/>
      <c r="E2" s="655"/>
      <c r="F2" s="655"/>
      <c r="G2" s="658"/>
      <c r="H2" s="654" t="s">
        <v>191</v>
      </c>
      <c r="I2" s="655"/>
      <c r="J2" s="655"/>
      <c r="K2" s="47"/>
      <c r="L2" s="47"/>
      <c r="M2" s="47"/>
      <c r="N2" s="47"/>
    </row>
    <row r="3" spans="2:14" s="4" customFormat="1" ht="24.75" customHeight="1">
      <c r="B3" s="656"/>
      <c r="C3" s="652" t="s">
        <v>192</v>
      </c>
      <c r="D3" s="619" t="s">
        <v>193</v>
      </c>
      <c r="E3" s="620"/>
      <c r="F3" s="619" t="s">
        <v>194</v>
      </c>
      <c r="G3" s="620"/>
      <c r="H3" s="527" t="s">
        <v>192</v>
      </c>
      <c r="I3" s="617" t="s">
        <v>195</v>
      </c>
      <c r="J3" s="641" t="s">
        <v>200</v>
      </c>
      <c r="K3" s="11"/>
      <c r="L3" s="11"/>
      <c r="M3" s="11"/>
      <c r="N3" s="11"/>
    </row>
    <row r="4" spans="2:14" s="4" customFormat="1" ht="34.5" customHeight="1" thickBot="1">
      <c r="B4" s="544"/>
      <c r="C4" s="653"/>
      <c r="D4" s="116" t="s">
        <v>201</v>
      </c>
      <c r="E4" s="116" t="s">
        <v>202</v>
      </c>
      <c r="F4" s="116" t="s">
        <v>201</v>
      </c>
      <c r="G4" s="117" t="s">
        <v>202</v>
      </c>
      <c r="H4" s="552"/>
      <c r="I4" s="618"/>
      <c r="J4" s="642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8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8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16.5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7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9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9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9"/>
      <c r="L78" s="38"/>
    </row>
    <row r="79" spans="2:12" ht="28.5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9"/>
      <c r="L79" s="38"/>
    </row>
    <row r="80" spans="2:12" ht="28.5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9"/>
      <c r="L80" s="38"/>
    </row>
    <row r="81" spans="2:12" ht="28.5">
      <c r="B81" s="16" t="s">
        <v>28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9"/>
      <c r="L81" s="38"/>
    </row>
    <row r="82" spans="2:12" ht="28.5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9"/>
      <c r="L82" s="38"/>
    </row>
    <row r="83" spans="2:12" ht="28.5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9"/>
      <c r="L83" s="38"/>
    </row>
    <row r="84" spans="2:12" ht="16.5">
      <c r="B84" s="12" t="s">
        <v>244</v>
      </c>
      <c r="C84" s="7"/>
      <c r="D84" s="7"/>
      <c r="E84" s="7"/>
      <c r="F84" s="9"/>
      <c r="G84" s="7"/>
      <c r="H84" s="7"/>
      <c r="I84" s="7"/>
      <c r="J84" s="7"/>
      <c r="K84" s="119"/>
      <c r="L84" s="38"/>
    </row>
    <row r="85" spans="2:12" ht="28.5">
      <c r="B85" s="16" t="s">
        <v>32</v>
      </c>
      <c r="C85" s="7">
        <v>56928</v>
      </c>
      <c r="D85" s="7">
        <v>13878</v>
      </c>
      <c r="E85" s="7">
        <v>14402</v>
      </c>
      <c r="F85" s="9">
        <v>0</v>
      </c>
      <c r="G85" s="7">
        <v>28648</v>
      </c>
      <c r="H85" s="7">
        <v>56928</v>
      </c>
      <c r="I85" s="7">
        <v>50390</v>
      </c>
      <c r="J85" s="7">
        <v>6538</v>
      </c>
      <c r="K85" s="119"/>
      <c r="L85" s="38"/>
    </row>
    <row r="86" spans="2:12" ht="28.5">
      <c r="B86" s="16" t="s">
        <v>33</v>
      </c>
      <c r="C86" s="7">
        <v>28104</v>
      </c>
      <c r="D86" s="7">
        <v>3888</v>
      </c>
      <c r="E86" s="7">
        <v>1077</v>
      </c>
      <c r="F86" s="9">
        <v>0</v>
      </c>
      <c r="G86" s="7">
        <v>23139</v>
      </c>
      <c r="H86" s="7">
        <v>28104</v>
      </c>
      <c r="I86" s="7">
        <v>26870</v>
      </c>
      <c r="J86" s="7">
        <v>1234</v>
      </c>
      <c r="K86" s="119"/>
      <c r="L86" s="38"/>
    </row>
    <row r="87" spans="2:12" ht="28.5">
      <c r="B87" s="16" t="s">
        <v>34</v>
      </c>
      <c r="C87" s="7">
        <v>40450</v>
      </c>
      <c r="D87" s="7">
        <v>13265</v>
      </c>
      <c r="E87" s="7">
        <v>7229</v>
      </c>
      <c r="F87" s="9">
        <v>0</v>
      </c>
      <c r="G87" s="7">
        <v>19956</v>
      </c>
      <c r="H87" s="7">
        <v>40450</v>
      </c>
      <c r="I87" s="7">
        <v>38823</v>
      </c>
      <c r="J87" s="7">
        <v>1627</v>
      </c>
      <c r="K87" s="1"/>
      <c r="L87" s="38"/>
    </row>
    <row r="88" spans="2:12" ht="28.5">
      <c r="B88" s="16" t="s">
        <v>22</v>
      </c>
      <c r="C88" s="7">
        <v>48634</v>
      </c>
      <c r="D88" s="7">
        <v>9380</v>
      </c>
      <c r="E88" s="7">
        <v>21713</v>
      </c>
      <c r="F88" s="9">
        <v>43</v>
      </c>
      <c r="G88" s="7">
        <v>7498</v>
      </c>
      <c r="H88" s="7">
        <v>48634</v>
      </c>
      <c r="I88" s="7">
        <v>37217</v>
      </c>
      <c r="J88" s="7">
        <v>11417</v>
      </c>
      <c r="K88" s="1"/>
      <c r="L88" s="38"/>
    </row>
    <row r="89" spans="2:12" ht="28.5">
      <c r="B89" s="16" t="s">
        <v>40</v>
      </c>
      <c r="C89" s="7">
        <v>20941</v>
      </c>
      <c r="D89" s="7">
        <v>4125</v>
      </c>
      <c r="E89" s="7">
        <v>3561</v>
      </c>
      <c r="F89" s="9">
        <v>0</v>
      </c>
      <c r="G89" s="7">
        <v>13255</v>
      </c>
      <c r="H89" s="7">
        <v>20941</v>
      </c>
      <c r="I89" s="7">
        <v>17441</v>
      </c>
      <c r="J89" s="7">
        <v>3500</v>
      </c>
      <c r="K89" s="1"/>
      <c r="L89" s="38"/>
    </row>
    <row r="90" spans="2:12" ht="28.5">
      <c r="B90" s="16" t="s">
        <v>41</v>
      </c>
      <c r="C90" s="7">
        <v>34223</v>
      </c>
      <c r="D90" s="7">
        <v>8589</v>
      </c>
      <c r="E90" s="7">
        <v>1354</v>
      </c>
      <c r="F90" s="9">
        <v>0</v>
      </c>
      <c r="G90" s="7">
        <v>24280</v>
      </c>
      <c r="H90" s="7">
        <v>34223</v>
      </c>
      <c r="I90" s="7">
        <v>30654</v>
      </c>
      <c r="J90" s="7">
        <v>3569</v>
      </c>
      <c r="K90" s="1"/>
      <c r="L90" s="38"/>
    </row>
    <row r="91" spans="2:12" ht="27">
      <c r="B91" s="16" t="s">
        <v>42</v>
      </c>
      <c r="C91" s="7">
        <v>33928</v>
      </c>
      <c r="D91" s="7">
        <v>10074</v>
      </c>
      <c r="E91" s="7">
        <v>2022</v>
      </c>
      <c r="F91" s="9">
        <v>0</v>
      </c>
      <c r="G91" s="7">
        <v>21832</v>
      </c>
      <c r="H91" s="7">
        <v>33928</v>
      </c>
      <c r="I91" s="7">
        <v>15604</v>
      </c>
      <c r="J91" s="7">
        <v>18324</v>
      </c>
      <c r="K91" s="1"/>
      <c r="L91" s="38"/>
    </row>
    <row r="92" spans="2:12" ht="27.75" thickBot="1">
      <c r="B92" s="16" t="s">
        <v>537</v>
      </c>
      <c r="C92" s="7">
        <v>33143</v>
      </c>
      <c r="D92" s="7">
        <v>11416</v>
      </c>
      <c r="E92" s="7">
        <v>5258</v>
      </c>
      <c r="F92" s="9">
        <v>42</v>
      </c>
      <c r="G92" s="7">
        <v>16427</v>
      </c>
      <c r="H92" s="7">
        <v>33143</v>
      </c>
      <c r="I92" s="7">
        <v>26928</v>
      </c>
      <c r="J92" s="7">
        <v>6215</v>
      </c>
      <c r="K92" s="1"/>
      <c r="L92" s="38"/>
    </row>
    <row r="93" spans="2:10" ht="24.75" customHeight="1" thickBot="1">
      <c r="B93" s="546" t="s">
        <v>38</v>
      </c>
      <c r="C93" s="629">
        <f>(C92-C91)/C91*100</f>
        <v>-2.313723178495638</v>
      </c>
      <c r="D93" s="603">
        <f>(D92-D91)/D91*100</f>
        <v>13.321421481040302</v>
      </c>
      <c r="E93" s="603">
        <f>(E92-E91)/E91*100</f>
        <v>160.03956478733926</v>
      </c>
      <c r="F93" s="610">
        <v>0</v>
      </c>
      <c r="G93" s="603">
        <f>(G92-G91)/G91*100</f>
        <v>-24.75723708318065</v>
      </c>
      <c r="H93" s="603">
        <f>(H92-H91)/H91*100</f>
        <v>-2.313723178495638</v>
      </c>
      <c r="I93" s="603">
        <f>(I92-I91)/I91*100</f>
        <v>72.57113560625481</v>
      </c>
      <c r="J93" s="603">
        <f>(J92-J91)/J91*100</f>
        <v>-66.08273302772321</v>
      </c>
    </row>
    <row r="94" spans="2:10" ht="24.75" customHeight="1" thickBot="1">
      <c r="B94" s="614"/>
      <c r="C94" s="629"/>
      <c r="D94" s="603"/>
      <c r="E94" s="603"/>
      <c r="F94" s="611"/>
      <c r="G94" s="603"/>
      <c r="H94" s="603"/>
      <c r="I94" s="603"/>
      <c r="J94" s="603"/>
    </row>
    <row r="95" spans="2:10" ht="24.75" customHeight="1" thickBot="1">
      <c r="B95" s="626" t="s">
        <v>39</v>
      </c>
      <c r="C95" s="629">
        <f>(C92-C79)/C79*100</f>
        <v>-28.303805135526854</v>
      </c>
      <c r="D95" s="603">
        <f>(D92-D79)/D79*100</f>
        <v>-45.92392591539956</v>
      </c>
      <c r="E95" s="603">
        <f>(E92-E79)/E79*100</f>
        <v>-49.58289385367725</v>
      </c>
      <c r="F95" s="559">
        <v>0</v>
      </c>
      <c r="G95" s="603">
        <f>(G92-G79)/G79*100</f>
        <v>11.84721181997685</v>
      </c>
      <c r="H95" s="603">
        <f>(H92-H79)/H79*100</f>
        <v>-28.303805135526854</v>
      </c>
      <c r="I95" s="603">
        <f>(I92-I79)/I79*100</f>
        <v>-39.758389261744966</v>
      </c>
      <c r="J95" s="603">
        <f>(J92-J79)/J79*100</f>
        <v>307.0072036673215</v>
      </c>
    </row>
    <row r="96" spans="2:10" ht="24.75" customHeight="1" thickBot="1">
      <c r="B96" s="627"/>
      <c r="C96" s="629"/>
      <c r="D96" s="603"/>
      <c r="E96" s="603"/>
      <c r="F96" s="559"/>
      <c r="G96" s="603"/>
      <c r="H96" s="603"/>
      <c r="I96" s="603"/>
      <c r="J96" s="603"/>
    </row>
    <row r="97" spans="2:10" ht="24.75" customHeight="1">
      <c r="B97" s="645" t="s">
        <v>196</v>
      </c>
      <c r="C97" s="646"/>
      <c r="D97" s="646"/>
      <c r="E97" s="24"/>
      <c r="F97" s="24"/>
      <c r="G97" s="24"/>
      <c r="H97" s="23"/>
      <c r="I97" s="24"/>
      <c r="J97" s="24"/>
    </row>
    <row r="98" spans="2:10" ht="24.75" customHeight="1">
      <c r="B98" s="643" t="s">
        <v>197</v>
      </c>
      <c r="C98" s="644"/>
      <c r="D98" s="644"/>
      <c r="E98" s="644"/>
      <c r="F98" s="24"/>
      <c r="G98" s="24"/>
      <c r="H98" s="23"/>
      <c r="I98" s="24"/>
      <c r="J98" s="24"/>
    </row>
    <row r="99" spans="2:10" ht="24.75" customHeight="1">
      <c r="B99" s="643"/>
      <c r="C99" s="644"/>
      <c r="D99" s="644"/>
      <c r="E99" s="644"/>
      <c r="F99" s="644"/>
      <c r="G99" s="644"/>
      <c r="H99" s="644"/>
      <c r="I99" s="644"/>
      <c r="J99" s="644"/>
    </row>
    <row r="100" spans="2:10" ht="24.75" customHeight="1">
      <c r="B100" s="647"/>
      <c r="C100" s="648"/>
      <c r="D100" s="648"/>
      <c r="E100" s="648"/>
      <c r="F100" s="648"/>
      <c r="G100" s="648"/>
      <c r="H100" s="648"/>
      <c r="I100" s="648"/>
      <c r="J100" s="649"/>
    </row>
    <row r="101" spans="3:8" ht="24.75" customHeight="1">
      <c r="C101" s="25"/>
      <c r="H101" s="25"/>
    </row>
    <row r="102" spans="3:8" ht="24.75" customHeight="1">
      <c r="C102" s="25"/>
      <c r="H102" s="25"/>
    </row>
    <row r="103" spans="3:8" ht="24.75" customHeight="1">
      <c r="C103" s="25"/>
      <c r="H103" s="25"/>
    </row>
    <row r="104" spans="3:8" ht="24.75" customHeight="1">
      <c r="C104" s="25"/>
      <c r="H104" s="25"/>
    </row>
    <row r="105" spans="3:8" ht="24.75" customHeight="1">
      <c r="C105" s="25"/>
      <c r="H105" s="25"/>
    </row>
    <row r="106" spans="3:8" ht="24.75" customHeight="1">
      <c r="C106" s="25"/>
      <c r="H106" s="25"/>
    </row>
    <row r="107" spans="3:8" ht="24.75" customHeight="1">
      <c r="C107" s="25"/>
      <c r="H107" s="25"/>
    </row>
    <row r="108" spans="3:8" ht="24.75" customHeight="1">
      <c r="C108" s="25"/>
      <c r="H108" s="25"/>
    </row>
    <row r="109" spans="3:8" ht="24.75" customHeight="1">
      <c r="C109" s="25"/>
      <c r="H109" s="25"/>
    </row>
    <row r="110" spans="3:8" ht="24.75" customHeight="1">
      <c r="C110" s="25"/>
      <c r="H110" s="25"/>
    </row>
    <row r="111" spans="3:8" ht="24.75" customHeight="1">
      <c r="C111" s="25"/>
      <c r="H111" s="25"/>
    </row>
    <row r="112" spans="3:8" ht="24.75" customHeight="1">
      <c r="C112" s="25"/>
      <c r="H112" s="25"/>
    </row>
    <row r="113" spans="3:8" ht="24.75" customHeight="1">
      <c r="C113" s="25"/>
      <c r="H113" s="25"/>
    </row>
    <row r="114" spans="3:8" ht="24.75" customHeight="1">
      <c r="C114" s="25"/>
      <c r="H114" s="25"/>
    </row>
    <row r="115" spans="3:8" ht="24.75" customHeight="1">
      <c r="C115" s="25"/>
      <c r="H115" s="25"/>
    </row>
    <row r="116" spans="3:8" ht="24.75" customHeight="1">
      <c r="C116" s="25"/>
      <c r="H116" s="25"/>
    </row>
    <row r="117" spans="3:8" ht="24.75" customHeight="1">
      <c r="C117" s="25"/>
      <c r="H117" s="25"/>
    </row>
    <row r="118" spans="3:8" ht="24.75" customHeight="1">
      <c r="C118" s="25"/>
      <c r="H118" s="25"/>
    </row>
    <row r="119" spans="3:8" ht="24.75" customHeight="1">
      <c r="C119" s="25"/>
      <c r="H119" s="25"/>
    </row>
    <row r="120" spans="3:8" ht="24.75" customHeight="1">
      <c r="C120" s="25"/>
      <c r="H120" s="25"/>
    </row>
    <row r="121" spans="3:8" ht="24.75" customHeight="1">
      <c r="C121" s="25"/>
      <c r="H121" s="25"/>
    </row>
    <row r="122" spans="3:8" ht="24.75" customHeight="1">
      <c r="C122" s="25"/>
      <c r="H122" s="25"/>
    </row>
    <row r="123" spans="3:8" ht="24.75" customHeight="1">
      <c r="C123" s="25"/>
      <c r="H123" s="25"/>
    </row>
    <row r="124" spans="3:8" ht="24.75" customHeight="1">
      <c r="C124" s="25"/>
      <c r="H124" s="25"/>
    </row>
    <row r="125" spans="3:8" ht="24.75" customHeight="1">
      <c r="C125" s="25"/>
      <c r="H125" s="25"/>
    </row>
    <row r="126" spans="3:8" ht="24.75" customHeight="1">
      <c r="C126" s="25"/>
      <c r="H126" s="25"/>
    </row>
    <row r="127" spans="3:8" ht="24.75" customHeight="1">
      <c r="C127" s="25"/>
      <c r="H127" s="25"/>
    </row>
    <row r="128" spans="3:8" ht="24.75" customHeight="1">
      <c r="C128" s="25"/>
      <c r="H128" s="25"/>
    </row>
    <row r="129" spans="3:8" ht="24.75" customHeight="1">
      <c r="C129" s="25"/>
      <c r="H129" s="25"/>
    </row>
    <row r="130" spans="3:8" ht="24.75" customHeight="1">
      <c r="C130" s="25"/>
      <c r="H130" s="25"/>
    </row>
    <row r="131" spans="3:8" ht="24.75" customHeight="1">
      <c r="C131" s="25"/>
      <c r="H131" s="25"/>
    </row>
    <row r="132" spans="3:8" ht="24.75" customHeight="1">
      <c r="C132" s="25"/>
      <c r="H132" s="25"/>
    </row>
  </sheetData>
  <mergeCells count="33">
    <mergeCell ref="B2:B4"/>
    <mergeCell ref="C2:G2"/>
    <mergeCell ref="G95:G96"/>
    <mergeCell ref="H95:H96"/>
    <mergeCell ref="G93:G94"/>
    <mergeCell ref="H93:H94"/>
    <mergeCell ref="D93:D94"/>
    <mergeCell ref="E95:E96"/>
    <mergeCell ref="B93:B94"/>
    <mergeCell ref="B95:B96"/>
    <mergeCell ref="C1:H1"/>
    <mergeCell ref="I1:J1"/>
    <mergeCell ref="J93:J94"/>
    <mergeCell ref="C3:C4"/>
    <mergeCell ref="D3:E3"/>
    <mergeCell ref="F3:G3"/>
    <mergeCell ref="H3:H4"/>
    <mergeCell ref="H2:J2"/>
    <mergeCell ref="I93:I94"/>
    <mergeCell ref="E93:E94"/>
    <mergeCell ref="B98:E98"/>
    <mergeCell ref="B99:J99"/>
    <mergeCell ref="B97:D97"/>
    <mergeCell ref="B100:J100"/>
    <mergeCell ref="C93:C94"/>
    <mergeCell ref="J3:J4"/>
    <mergeCell ref="C95:C96"/>
    <mergeCell ref="D95:D96"/>
    <mergeCell ref="F95:F96"/>
    <mergeCell ref="I3:I4"/>
    <mergeCell ref="J95:J96"/>
    <mergeCell ref="I95:I96"/>
    <mergeCell ref="F93:F9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79">
      <selection activeCell="C89" sqref="C89:J89"/>
    </sheetView>
  </sheetViews>
  <sheetFormatPr defaultColWidth="9.00390625" defaultRowHeight="16.5"/>
  <cols>
    <col min="1" max="1" width="11.125" style="1" customWidth="1"/>
    <col min="2" max="2" width="7.875" style="1" customWidth="1"/>
    <col min="3" max="3" width="8.25390625" style="1" customWidth="1"/>
    <col min="4" max="4" width="5.75390625" style="1" customWidth="1"/>
    <col min="5" max="5" width="8.00390625" style="1" customWidth="1"/>
    <col min="6" max="6" width="7.50390625" style="1" customWidth="1"/>
    <col min="7" max="10" width="9.125" style="1" bestFit="1" customWidth="1"/>
    <col min="11" max="16384" width="9.00390625" style="1" customWidth="1"/>
  </cols>
  <sheetData>
    <row r="1" spans="1:10" ht="51.75" customHeight="1" thickBot="1">
      <c r="A1" s="612" t="s">
        <v>242</v>
      </c>
      <c r="B1" s="664"/>
      <c r="C1" s="664"/>
      <c r="D1" s="664"/>
      <c r="E1" s="664"/>
      <c r="F1" s="664"/>
      <c r="G1" s="664"/>
      <c r="H1" s="664"/>
      <c r="I1" s="651" t="s">
        <v>203</v>
      </c>
      <c r="J1" s="663"/>
    </row>
    <row r="2" spans="1:10" ht="49.5" customHeight="1" thickBot="1">
      <c r="A2" s="120" t="s">
        <v>204</v>
      </c>
      <c r="B2" s="121" t="s">
        <v>205</v>
      </c>
      <c r="C2" s="122" t="s">
        <v>213</v>
      </c>
      <c r="D2" s="123" t="s">
        <v>206</v>
      </c>
      <c r="E2" s="123" t="s">
        <v>207</v>
      </c>
      <c r="F2" s="123" t="s">
        <v>214</v>
      </c>
      <c r="G2" s="124" t="s">
        <v>208</v>
      </c>
      <c r="H2" s="124" t="s">
        <v>209</v>
      </c>
      <c r="I2" s="122" t="s">
        <v>215</v>
      </c>
      <c r="J2" s="125" t="s">
        <v>210</v>
      </c>
    </row>
    <row r="3" spans="1:10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</row>
    <row r="4" spans="1:10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</row>
    <row r="5" spans="1:10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</row>
    <row r="6" spans="1:10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</row>
    <row r="7" spans="1:10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</row>
    <row r="8" spans="1:10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</row>
    <row r="9" spans="1:10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</row>
    <row r="10" spans="1:10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</row>
    <row r="11" spans="1:10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</row>
    <row r="12" spans="1:10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</row>
    <row r="13" ht="25.5" customHeight="1" hidden="1">
      <c r="B13" s="20"/>
    </row>
    <row r="14" spans="1:13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11"/>
      <c r="L14" s="49"/>
      <c r="M14" s="22"/>
    </row>
    <row r="15" spans="1:13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11"/>
      <c r="L15" s="49"/>
      <c r="M15" s="22"/>
    </row>
    <row r="16" spans="1:13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11"/>
      <c r="L16" s="49"/>
      <c r="M16" s="22"/>
    </row>
    <row r="17" spans="1:13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15"/>
      <c r="L17" s="38"/>
      <c r="M17" s="22"/>
    </row>
    <row r="18" spans="1:13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15"/>
      <c r="L18" s="38"/>
      <c r="M18" s="22"/>
    </row>
    <row r="19" spans="1:13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15"/>
      <c r="L19" s="38"/>
      <c r="M19" s="22"/>
    </row>
    <row r="20" spans="1:13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15"/>
      <c r="L20" s="38"/>
      <c r="M20" s="22"/>
    </row>
    <row r="21" spans="1:13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15"/>
      <c r="L21" s="38"/>
      <c r="M21" s="22"/>
    </row>
    <row r="22" spans="1:13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15"/>
      <c r="L22" s="38"/>
      <c r="M22" s="22"/>
    </row>
    <row r="23" spans="1:13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15"/>
      <c r="L23" s="38"/>
      <c r="M23" s="22"/>
    </row>
    <row r="24" spans="1:13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15"/>
      <c r="L24" s="38"/>
      <c r="M24" s="22"/>
    </row>
    <row r="25" spans="1:13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15"/>
      <c r="L25" s="38"/>
      <c r="M25" s="22"/>
    </row>
    <row r="26" spans="1:13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15"/>
      <c r="L26" s="38"/>
      <c r="M26" s="22"/>
    </row>
    <row r="27" spans="1:13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15"/>
      <c r="L27" s="38"/>
      <c r="M27" s="22"/>
    </row>
    <row r="28" spans="1:13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15"/>
      <c r="L28" s="38"/>
      <c r="M28" s="22"/>
    </row>
    <row r="29" spans="1:13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15"/>
      <c r="L29" s="38"/>
      <c r="M29" s="22"/>
    </row>
    <row r="30" spans="1:13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15"/>
      <c r="L30" s="38"/>
      <c r="M30" s="22"/>
    </row>
    <row r="31" spans="1:13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15"/>
      <c r="L31" s="38"/>
      <c r="M31" s="22"/>
    </row>
    <row r="32" spans="1:13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15"/>
      <c r="L32" s="38"/>
      <c r="M32" s="22"/>
    </row>
    <row r="33" spans="1:13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15"/>
      <c r="L33" s="38"/>
      <c r="M33" s="22"/>
    </row>
    <row r="34" spans="1:13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15"/>
      <c r="L34" s="38"/>
      <c r="M34" s="22"/>
    </row>
    <row r="35" spans="1:13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15"/>
      <c r="L35" s="38"/>
      <c r="M35" s="22"/>
    </row>
    <row r="36" spans="1:13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15"/>
      <c r="L36" s="38"/>
      <c r="M36" s="22"/>
    </row>
    <row r="37" spans="1:13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15"/>
      <c r="L37" s="38"/>
      <c r="M37" s="22"/>
    </row>
    <row r="38" spans="1:13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15"/>
      <c r="L38" s="38"/>
      <c r="M38" s="22"/>
    </row>
    <row r="39" spans="1:13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15"/>
      <c r="L39" s="38"/>
      <c r="M39" s="22"/>
    </row>
    <row r="40" spans="1:13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15"/>
      <c r="L40" s="38"/>
      <c r="M40" s="22"/>
    </row>
    <row r="41" spans="1:13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15"/>
      <c r="L41" s="38"/>
      <c r="M41" s="22"/>
    </row>
    <row r="42" spans="1:13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15"/>
      <c r="L42" s="38"/>
      <c r="M42" s="22"/>
    </row>
    <row r="43" spans="1:13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15"/>
      <c r="L43" s="38"/>
      <c r="M43" s="22"/>
    </row>
    <row r="44" spans="1:13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15"/>
      <c r="L44" s="38"/>
      <c r="M44" s="22"/>
    </row>
    <row r="45" spans="1:13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15"/>
      <c r="L45" s="38"/>
      <c r="M45" s="22"/>
    </row>
    <row r="46" spans="1:13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15"/>
      <c r="L46" s="38"/>
      <c r="M46" s="22"/>
    </row>
    <row r="47" spans="1:13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15"/>
      <c r="L47" s="38"/>
      <c r="M47" s="22"/>
    </row>
    <row r="48" spans="1:13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15"/>
      <c r="L48" s="38"/>
      <c r="M48" s="22"/>
    </row>
    <row r="49" spans="1:13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15"/>
      <c r="L49" s="38"/>
      <c r="M49" s="22"/>
    </row>
    <row r="50" spans="1:13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15"/>
      <c r="L50" s="38"/>
      <c r="M50" s="22"/>
    </row>
    <row r="51" spans="1:13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15"/>
      <c r="L51" s="38"/>
      <c r="M51" s="22"/>
    </row>
    <row r="52" spans="1:13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15"/>
      <c r="L52" s="38"/>
      <c r="M52" s="22"/>
    </row>
    <row r="53" spans="1:13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15"/>
      <c r="L53" s="38"/>
      <c r="M53" s="22"/>
    </row>
    <row r="54" spans="1:13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15"/>
      <c r="L54" s="38"/>
      <c r="M54" s="22"/>
    </row>
    <row r="55" spans="1:13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15"/>
      <c r="L55" s="38"/>
      <c r="M55" s="22"/>
    </row>
    <row r="56" spans="1:13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15"/>
      <c r="L56" s="38"/>
      <c r="M56" s="22"/>
    </row>
    <row r="57" spans="1:13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15"/>
      <c r="L57" s="38"/>
      <c r="M57" s="22"/>
    </row>
    <row r="58" spans="1:13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15"/>
      <c r="L58" s="38"/>
      <c r="M58" s="22"/>
    </row>
    <row r="59" spans="1:13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15"/>
      <c r="L59" s="38"/>
      <c r="M59" s="22"/>
    </row>
    <row r="60" spans="1:13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15"/>
      <c r="L60" s="38"/>
      <c r="M60" s="22"/>
    </row>
    <row r="61" spans="1:13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15"/>
      <c r="L61" s="38"/>
      <c r="M61" s="22"/>
    </row>
    <row r="62" spans="1:13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15"/>
      <c r="L62" s="38"/>
      <c r="M62" s="22"/>
    </row>
    <row r="63" spans="1:13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15"/>
      <c r="L63" s="38"/>
      <c r="M63" s="22"/>
    </row>
    <row r="64" spans="1:13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15"/>
      <c r="L64" s="38"/>
      <c r="M64" s="22"/>
    </row>
    <row r="65" spans="1:13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15"/>
      <c r="L65" s="38"/>
      <c r="M65" s="22"/>
    </row>
    <row r="66" spans="1:13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15"/>
      <c r="L66" s="38"/>
      <c r="M66" s="22"/>
    </row>
    <row r="67" spans="1:13" ht="27" hidden="1">
      <c r="A67" s="16" t="s">
        <v>30</v>
      </c>
      <c r="B67" s="126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15"/>
      <c r="L67" s="38"/>
      <c r="M67" s="22"/>
    </row>
    <row r="68" spans="1:13" ht="16.5">
      <c r="A68" s="12" t="s">
        <v>37</v>
      </c>
      <c r="B68" s="7">
        <f>SUM(B69:B80)</f>
        <v>3148250</v>
      </c>
      <c r="C68" s="7">
        <f aca="true" t="shared" si="5" ref="C68:J68">SUM(C69:C80)</f>
        <v>401283</v>
      </c>
      <c r="D68" s="7">
        <f t="shared" si="5"/>
        <v>16038</v>
      </c>
      <c r="E68" s="7">
        <f t="shared" si="5"/>
        <v>1413893</v>
      </c>
      <c r="F68" s="7">
        <f t="shared" si="5"/>
        <v>159931</v>
      </c>
      <c r="G68" s="7">
        <f t="shared" si="5"/>
        <v>223828</v>
      </c>
      <c r="H68" s="7">
        <f t="shared" si="5"/>
        <v>78362</v>
      </c>
      <c r="I68" s="7">
        <f t="shared" si="5"/>
        <v>31456</v>
      </c>
      <c r="J68" s="7">
        <f t="shared" si="5"/>
        <v>823459</v>
      </c>
      <c r="K68" s="15"/>
      <c r="L68" s="38"/>
      <c r="M68" s="22"/>
    </row>
    <row r="69" spans="1:13" ht="27" hidden="1">
      <c r="A69" s="16" t="s">
        <v>32</v>
      </c>
      <c r="B69" s="7">
        <v>180577</v>
      </c>
      <c r="C69" s="7">
        <v>10933</v>
      </c>
      <c r="D69" s="7">
        <v>1858</v>
      </c>
      <c r="E69" s="7">
        <v>138397</v>
      </c>
      <c r="F69" s="7">
        <v>10684</v>
      </c>
      <c r="G69" s="7">
        <v>12370</v>
      </c>
      <c r="H69" s="7">
        <v>384</v>
      </c>
      <c r="I69" s="7">
        <v>3303</v>
      </c>
      <c r="J69" s="7">
        <v>2648</v>
      </c>
      <c r="K69" s="15"/>
      <c r="L69" s="38"/>
      <c r="M69" s="22"/>
    </row>
    <row r="70" spans="1:13" ht="27" hidden="1">
      <c r="A70" s="16" t="s">
        <v>33</v>
      </c>
      <c r="B70" s="7">
        <v>195007</v>
      </c>
      <c r="C70" s="7">
        <v>17692</v>
      </c>
      <c r="D70" s="7">
        <v>1058</v>
      </c>
      <c r="E70" s="7">
        <v>146236</v>
      </c>
      <c r="F70" s="7">
        <v>11227</v>
      </c>
      <c r="G70" s="7">
        <v>10220</v>
      </c>
      <c r="H70" s="7">
        <v>356</v>
      </c>
      <c r="I70" s="7">
        <v>4529</v>
      </c>
      <c r="J70" s="7">
        <v>3689</v>
      </c>
      <c r="K70" s="15"/>
      <c r="L70" s="38"/>
      <c r="M70" s="22"/>
    </row>
    <row r="71" spans="1:13" ht="27" hidden="1">
      <c r="A71" s="16" t="s">
        <v>34</v>
      </c>
      <c r="B71" s="7">
        <v>291645</v>
      </c>
      <c r="C71" s="7">
        <v>16062</v>
      </c>
      <c r="D71" s="7">
        <v>1006</v>
      </c>
      <c r="E71" s="7">
        <v>199998</v>
      </c>
      <c r="F71" s="7">
        <v>12487</v>
      </c>
      <c r="G71" s="7">
        <v>13620</v>
      </c>
      <c r="H71" s="7">
        <v>1541</v>
      </c>
      <c r="I71" s="7">
        <v>3583</v>
      </c>
      <c r="J71" s="7">
        <v>43348</v>
      </c>
      <c r="K71" s="15"/>
      <c r="L71" s="38"/>
      <c r="M71" s="22"/>
    </row>
    <row r="72" spans="1:13" ht="27" hidden="1">
      <c r="A72" s="16" t="s">
        <v>22</v>
      </c>
      <c r="B72" s="7">
        <v>460044</v>
      </c>
      <c r="C72" s="7">
        <v>17832</v>
      </c>
      <c r="D72" s="7">
        <v>1718</v>
      </c>
      <c r="E72" s="7">
        <v>220772</v>
      </c>
      <c r="F72" s="7">
        <v>14296</v>
      </c>
      <c r="G72" s="7">
        <v>18420</v>
      </c>
      <c r="H72" s="7">
        <v>2138</v>
      </c>
      <c r="I72" s="7">
        <v>3044</v>
      </c>
      <c r="J72" s="7">
        <v>181824</v>
      </c>
      <c r="K72" s="15"/>
      <c r="L72" s="38"/>
      <c r="M72" s="22"/>
    </row>
    <row r="73" spans="1:13" ht="27" hidden="1">
      <c r="A73" s="16" t="s">
        <v>40</v>
      </c>
      <c r="B73" s="7">
        <v>334245</v>
      </c>
      <c r="C73" s="7">
        <v>29898</v>
      </c>
      <c r="D73" s="7">
        <v>2545</v>
      </c>
      <c r="E73" s="7">
        <v>161934</v>
      </c>
      <c r="F73" s="7">
        <v>18179</v>
      </c>
      <c r="G73" s="7">
        <v>21834</v>
      </c>
      <c r="H73" s="7">
        <v>2872</v>
      </c>
      <c r="I73" s="7">
        <v>3885</v>
      </c>
      <c r="J73" s="7">
        <v>93098</v>
      </c>
      <c r="K73" s="7"/>
      <c r="L73" s="38"/>
      <c r="M73" s="22"/>
    </row>
    <row r="74" spans="1:13" ht="27" hidden="1">
      <c r="A74" s="16" t="s">
        <v>216</v>
      </c>
      <c r="B74" s="7">
        <v>252018</v>
      </c>
      <c r="C74" s="7">
        <v>33687</v>
      </c>
      <c r="D74" s="7">
        <v>737</v>
      </c>
      <c r="E74" s="7">
        <v>166032</v>
      </c>
      <c r="F74" s="7">
        <v>11129</v>
      </c>
      <c r="G74" s="7">
        <v>16905</v>
      </c>
      <c r="H74" s="7">
        <v>10331</v>
      </c>
      <c r="I74" s="7">
        <v>3584</v>
      </c>
      <c r="J74" s="7">
        <v>9613</v>
      </c>
      <c r="K74" s="7"/>
      <c r="L74" s="38"/>
      <c r="M74" s="22"/>
    </row>
    <row r="75" spans="1:13" ht="27" hidden="1">
      <c r="A75" s="16" t="s">
        <v>217</v>
      </c>
      <c r="B75" s="7">
        <v>419891</v>
      </c>
      <c r="C75" s="7">
        <v>77899</v>
      </c>
      <c r="D75" s="7">
        <v>1132</v>
      </c>
      <c r="E75" s="7">
        <v>181180</v>
      </c>
      <c r="F75" s="7">
        <v>8747</v>
      </c>
      <c r="G75" s="7">
        <v>16474</v>
      </c>
      <c r="H75" s="7">
        <v>18381</v>
      </c>
      <c r="I75" s="7">
        <v>4090</v>
      </c>
      <c r="J75" s="7">
        <v>111988</v>
      </c>
      <c r="K75" s="7"/>
      <c r="L75" s="38"/>
      <c r="M75" s="22"/>
    </row>
    <row r="76" spans="1:13" ht="28.5">
      <c r="A76" s="16" t="s">
        <v>26</v>
      </c>
      <c r="B76" s="7">
        <v>712990</v>
      </c>
      <c r="C76" s="7">
        <v>123535</v>
      </c>
      <c r="D76" s="7">
        <v>1500</v>
      </c>
      <c r="E76" s="7">
        <v>165803</v>
      </c>
      <c r="F76" s="7">
        <v>12471</v>
      </c>
      <c r="G76" s="7">
        <v>15164</v>
      </c>
      <c r="H76" s="7">
        <v>38815</v>
      </c>
      <c r="I76" s="7">
        <v>4137</v>
      </c>
      <c r="J76" s="7">
        <v>351565</v>
      </c>
      <c r="K76" s="7"/>
      <c r="L76" s="38"/>
      <c r="M76" s="22"/>
    </row>
    <row r="77" spans="1:13" ht="28.5">
      <c r="A77" s="16" t="s">
        <v>27</v>
      </c>
      <c r="B77" s="7">
        <v>89369</v>
      </c>
      <c r="C77" s="7">
        <v>12527</v>
      </c>
      <c r="D77" s="7">
        <v>1088</v>
      </c>
      <c r="E77" s="7">
        <v>33541</v>
      </c>
      <c r="F77" s="7">
        <v>14300</v>
      </c>
      <c r="G77" s="7">
        <v>16530</v>
      </c>
      <c r="H77" s="7">
        <v>1356</v>
      </c>
      <c r="I77" s="7">
        <v>1301</v>
      </c>
      <c r="J77" s="7">
        <v>8726</v>
      </c>
      <c r="K77" s="7"/>
      <c r="L77" s="38"/>
      <c r="M77" s="22"/>
    </row>
    <row r="78" spans="1:13" ht="28.5">
      <c r="A78" s="16" t="s">
        <v>28</v>
      </c>
      <c r="B78" s="7">
        <v>78410</v>
      </c>
      <c r="C78" s="7">
        <v>22014</v>
      </c>
      <c r="D78" s="7">
        <v>1050</v>
      </c>
      <c r="E78" s="9">
        <v>0</v>
      </c>
      <c r="F78" s="7">
        <v>17020</v>
      </c>
      <c r="G78" s="7">
        <v>28911</v>
      </c>
      <c r="H78" s="7">
        <v>682</v>
      </c>
      <c r="I78" s="9">
        <v>0</v>
      </c>
      <c r="J78" s="7">
        <v>8733</v>
      </c>
      <c r="K78" s="7"/>
      <c r="L78" s="38"/>
      <c r="M78" s="22"/>
    </row>
    <row r="79" spans="1:13" ht="28.5">
      <c r="A79" s="16" t="s">
        <v>29</v>
      </c>
      <c r="B79" s="7">
        <v>75605</v>
      </c>
      <c r="C79" s="7">
        <v>21905</v>
      </c>
      <c r="D79" s="7">
        <v>988</v>
      </c>
      <c r="E79" s="9">
        <v>0</v>
      </c>
      <c r="F79" s="7">
        <v>16316</v>
      </c>
      <c r="G79" s="7">
        <v>29570</v>
      </c>
      <c r="H79" s="7">
        <v>1140</v>
      </c>
      <c r="I79" s="9">
        <v>0</v>
      </c>
      <c r="J79" s="7">
        <v>5686</v>
      </c>
      <c r="K79" s="7"/>
      <c r="L79" s="38"/>
      <c r="M79" s="22"/>
    </row>
    <row r="80" spans="1:13" ht="28.5">
      <c r="A80" s="16" t="s">
        <v>30</v>
      </c>
      <c r="B80" s="7">
        <v>58449</v>
      </c>
      <c r="C80" s="7">
        <v>17299</v>
      </c>
      <c r="D80" s="7">
        <v>1358</v>
      </c>
      <c r="E80" s="9">
        <v>0</v>
      </c>
      <c r="F80" s="7">
        <v>13075</v>
      </c>
      <c r="G80" s="7">
        <v>23810</v>
      </c>
      <c r="H80" s="7">
        <v>366</v>
      </c>
      <c r="I80" s="9">
        <v>0</v>
      </c>
      <c r="J80" s="7">
        <v>2541</v>
      </c>
      <c r="K80" s="7"/>
      <c r="L80" s="38"/>
      <c r="M80" s="22"/>
    </row>
    <row r="81" spans="1:13" ht="16.5">
      <c r="A81" s="12" t="s">
        <v>244</v>
      </c>
      <c r="B81" s="7"/>
      <c r="C81" s="7"/>
      <c r="D81" s="7"/>
      <c r="E81" s="9"/>
      <c r="F81" s="7"/>
      <c r="G81" s="7"/>
      <c r="H81" s="7"/>
      <c r="I81" s="9"/>
      <c r="J81" s="7"/>
      <c r="K81" s="7"/>
      <c r="L81" s="38"/>
      <c r="M81" s="22"/>
    </row>
    <row r="82" spans="1:13" ht="28.5">
      <c r="A82" s="16" t="s">
        <v>32</v>
      </c>
      <c r="B82" s="7">
        <v>81707</v>
      </c>
      <c r="C82" s="7">
        <v>35799</v>
      </c>
      <c r="D82" s="7">
        <v>2236</v>
      </c>
      <c r="E82" s="9">
        <v>0</v>
      </c>
      <c r="F82" s="7">
        <v>16277</v>
      </c>
      <c r="G82" s="7">
        <v>19574</v>
      </c>
      <c r="H82" s="7">
        <v>372</v>
      </c>
      <c r="I82" s="9">
        <v>0</v>
      </c>
      <c r="J82" s="7">
        <v>7449</v>
      </c>
      <c r="K82" s="7"/>
      <c r="L82" s="38"/>
      <c r="M82" s="22"/>
    </row>
    <row r="83" spans="1:13" ht="28.5">
      <c r="A83" s="16" t="s">
        <v>33</v>
      </c>
      <c r="B83" s="7">
        <v>54691</v>
      </c>
      <c r="C83" s="7">
        <v>20432</v>
      </c>
      <c r="D83" s="7">
        <v>1399</v>
      </c>
      <c r="E83" s="7">
        <v>2661</v>
      </c>
      <c r="F83" s="7">
        <v>13212</v>
      </c>
      <c r="G83" s="7">
        <v>12338</v>
      </c>
      <c r="H83" s="7">
        <v>356</v>
      </c>
      <c r="I83" s="7">
        <v>481</v>
      </c>
      <c r="J83" s="7">
        <v>3812</v>
      </c>
      <c r="K83" s="7"/>
      <c r="L83" s="38"/>
      <c r="M83" s="22"/>
    </row>
    <row r="84" spans="1:13" ht="28.5">
      <c r="A84" s="16" t="s">
        <v>34</v>
      </c>
      <c r="B84" s="7">
        <v>207426</v>
      </c>
      <c r="C84" s="7">
        <v>13300</v>
      </c>
      <c r="D84" s="7">
        <v>1013</v>
      </c>
      <c r="E84" s="7">
        <v>38758</v>
      </c>
      <c r="F84" s="7">
        <v>12730</v>
      </c>
      <c r="G84" s="7">
        <v>19144</v>
      </c>
      <c r="H84" s="7">
        <v>261</v>
      </c>
      <c r="I84" s="7">
        <v>3635</v>
      </c>
      <c r="J84" s="7">
        <v>118585</v>
      </c>
      <c r="K84" s="7"/>
      <c r="L84" s="38"/>
      <c r="M84" s="22"/>
    </row>
    <row r="85" spans="1:13" ht="28.5">
      <c r="A85" s="16" t="s">
        <v>22</v>
      </c>
      <c r="B85" s="7">
        <v>365301</v>
      </c>
      <c r="C85" s="7">
        <v>15836</v>
      </c>
      <c r="D85" s="7">
        <v>1536</v>
      </c>
      <c r="E85" s="7">
        <v>61321</v>
      </c>
      <c r="F85" s="7">
        <v>17816</v>
      </c>
      <c r="G85" s="7">
        <v>24266</v>
      </c>
      <c r="H85" s="7">
        <v>262</v>
      </c>
      <c r="I85" s="7">
        <v>3859</v>
      </c>
      <c r="J85" s="7">
        <v>240405</v>
      </c>
      <c r="K85" s="7"/>
      <c r="L85" s="38"/>
      <c r="M85" s="22"/>
    </row>
    <row r="86" spans="1:13" ht="28.5">
      <c r="A86" s="16" t="s">
        <v>40</v>
      </c>
      <c r="B86" s="7">
        <v>353516</v>
      </c>
      <c r="C86" s="7">
        <v>92426</v>
      </c>
      <c r="D86" s="7">
        <v>2683</v>
      </c>
      <c r="E86" s="7">
        <v>88813</v>
      </c>
      <c r="F86" s="7">
        <v>31875</v>
      </c>
      <c r="G86" s="7">
        <v>23684</v>
      </c>
      <c r="H86" s="7">
        <v>1354</v>
      </c>
      <c r="I86" s="7">
        <v>5660</v>
      </c>
      <c r="J86" s="7">
        <v>107021</v>
      </c>
      <c r="K86" s="7"/>
      <c r="L86" s="38"/>
      <c r="M86" s="22"/>
    </row>
    <row r="87" spans="1:13" ht="28.5">
      <c r="A87" s="16" t="s">
        <v>538</v>
      </c>
      <c r="B87" s="7">
        <v>165860</v>
      </c>
      <c r="C87" s="7">
        <v>41594</v>
      </c>
      <c r="D87" s="7">
        <v>1003</v>
      </c>
      <c r="E87" s="7">
        <v>67025</v>
      </c>
      <c r="F87" s="7">
        <v>21083</v>
      </c>
      <c r="G87" s="7">
        <v>22459</v>
      </c>
      <c r="H87" s="7">
        <v>1781</v>
      </c>
      <c r="I87" s="7">
        <v>3896</v>
      </c>
      <c r="J87" s="7">
        <v>7019</v>
      </c>
      <c r="K87" s="7"/>
      <c r="L87" s="38"/>
      <c r="M87" s="22"/>
    </row>
    <row r="88" spans="1:13" ht="28.5">
      <c r="A88" s="16" t="s">
        <v>539</v>
      </c>
      <c r="B88" s="7">
        <v>700323</v>
      </c>
      <c r="C88" s="7">
        <v>207590</v>
      </c>
      <c r="D88" s="7">
        <v>1267</v>
      </c>
      <c r="E88" s="7">
        <v>202684</v>
      </c>
      <c r="F88" s="7">
        <v>29508</v>
      </c>
      <c r="G88" s="7">
        <v>21040</v>
      </c>
      <c r="H88" s="7">
        <v>27700</v>
      </c>
      <c r="I88" s="7">
        <v>4021</v>
      </c>
      <c r="J88" s="7">
        <v>206513</v>
      </c>
      <c r="K88" s="7"/>
      <c r="L88" s="38"/>
      <c r="M88" s="22"/>
    </row>
    <row r="89" spans="1:13" ht="29.25" thickBot="1">
      <c r="A89" s="16" t="s">
        <v>537</v>
      </c>
      <c r="B89" s="7">
        <v>769098</v>
      </c>
      <c r="C89" s="7">
        <v>183290</v>
      </c>
      <c r="D89" s="7">
        <v>1314</v>
      </c>
      <c r="E89" s="7">
        <v>248337</v>
      </c>
      <c r="F89" s="7">
        <v>30040</v>
      </c>
      <c r="G89" s="7">
        <v>21143</v>
      </c>
      <c r="H89" s="7">
        <v>22037</v>
      </c>
      <c r="I89" s="7">
        <v>3867</v>
      </c>
      <c r="J89" s="7">
        <v>259070</v>
      </c>
      <c r="K89" s="7"/>
      <c r="L89" s="38"/>
      <c r="M89" s="22"/>
    </row>
    <row r="90" spans="1:12" ht="24.75" customHeight="1" thickBot="1">
      <c r="A90" s="546" t="s">
        <v>211</v>
      </c>
      <c r="B90" s="603">
        <f>(B89-B88)/B88*100</f>
        <v>9.820468555223803</v>
      </c>
      <c r="C90" s="603">
        <f>(C89-C88)/C88*100</f>
        <v>-11.70576617370779</v>
      </c>
      <c r="D90" s="603">
        <f aca="true" t="shared" si="6" ref="D90:J90">(D89-D88)/D88*100</f>
        <v>3.7095501183898976</v>
      </c>
      <c r="E90" s="603">
        <f t="shared" si="6"/>
        <v>22.524224901817608</v>
      </c>
      <c r="F90" s="603">
        <f t="shared" si="6"/>
        <v>1.802900908228277</v>
      </c>
      <c r="G90" s="603">
        <f t="shared" si="6"/>
        <v>0.48954372623574144</v>
      </c>
      <c r="H90" s="603">
        <f t="shared" si="6"/>
        <v>-20.44404332129964</v>
      </c>
      <c r="I90" s="603">
        <f t="shared" si="6"/>
        <v>-3.8298930614275055</v>
      </c>
      <c r="J90" s="603">
        <f t="shared" si="6"/>
        <v>25.44972955697704</v>
      </c>
      <c r="K90" s="22"/>
      <c r="L90" s="22"/>
    </row>
    <row r="91" spans="1:10" ht="24.75" customHeight="1" thickBot="1">
      <c r="A91" s="659"/>
      <c r="B91" s="603"/>
      <c r="C91" s="603"/>
      <c r="D91" s="603"/>
      <c r="E91" s="603"/>
      <c r="F91" s="603"/>
      <c r="G91" s="603"/>
      <c r="H91" s="603"/>
      <c r="I91" s="603"/>
      <c r="J91" s="603"/>
    </row>
    <row r="92" spans="1:10" ht="24.75" customHeight="1" thickBot="1">
      <c r="A92" s="660" t="s">
        <v>218</v>
      </c>
      <c r="B92" s="629">
        <f>(B89-B76)/B76*100</f>
        <v>7.869395082679982</v>
      </c>
      <c r="C92" s="603">
        <f>(C89-C76)/C76*100</f>
        <v>48.370907030396246</v>
      </c>
      <c r="D92" s="603">
        <f aca="true" t="shared" si="7" ref="D92:J92">(D89-D76)/D76*100</f>
        <v>-12.4</v>
      </c>
      <c r="E92" s="603">
        <f t="shared" si="7"/>
        <v>49.77835141704311</v>
      </c>
      <c r="F92" s="603">
        <f t="shared" si="7"/>
        <v>140.87883890626253</v>
      </c>
      <c r="G92" s="603">
        <f t="shared" si="7"/>
        <v>39.42891057768399</v>
      </c>
      <c r="H92" s="603">
        <f t="shared" si="7"/>
        <v>-43.22555712997552</v>
      </c>
      <c r="I92" s="603">
        <f t="shared" si="7"/>
        <v>-6.526468455402465</v>
      </c>
      <c r="J92" s="603">
        <f t="shared" si="7"/>
        <v>-26.309501799098317</v>
      </c>
    </row>
    <row r="93" spans="1:10" ht="24.75" customHeight="1" thickBot="1">
      <c r="A93" s="661"/>
      <c r="B93" s="629"/>
      <c r="C93" s="603"/>
      <c r="D93" s="603"/>
      <c r="E93" s="603"/>
      <c r="F93" s="603"/>
      <c r="G93" s="603"/>
      <c r="H93" s="603"/>
      <c r="I93" s="603"/>
      <c r="J93" s="603"/>
    </row>
    <row r="94" spans="1:11" ht="24.75" customHeight="1">
      <c r="A94" s="3" t="s">
        <v>150</v>
      </c>
      <c r="B94" s="23"/>
      <c r="C94" s="24"/>
      <c r="D94" s="24"/>
      <c r="E94" s="24"/>
      <c r="F94" s="24"/>
      <c r="G94" s="662"/>
      <c r="H94" s="638"/>
      <c r="I94" s="638"/>
      <c r="J94" s="638"/>
      <c r="K94" s="127"/>
    </row>
    <row r="95" spans="1:10" ht="16.5">
      <c r="A95" s="579" t="s">
        <v>212</v>
      </c>
      <c r="B95" s="579"/>
      <c r="C95" s="579"/>
      <c r="D95" s="579"/>
      <c r="E95" s="64"/>
      <c r="F95" s="64"/>
      <c r="G95" s="64"/>
      <c r="H95" s="64"/>
      <c r="I95" s="64"/>
      <c r="J95" s="64"/>
    </row>
    <row r="96" spans="1:10" ht="16.5">
      <c r="A96" s="3"/>
      <c r="B96" s="64"/>
      <c r="C96" s="64"/>
      <c r="D96" s="64"/>
      <c r="E96" s="64"/>
      <c r="F96" s="64"/>
      <c r="G96" s="64"/>
      <c r="H96" s="64"/>
      <c r="I96" s="64"/>
      <c r="J96" s="64"/>
    </row>
    <row r="97" spans="2:10" ht="16.5">
      <c r="B97" s="64"/>
      <c r="C97" s="64"/>
      <c r="D97" s="64"/>
      <c r="E97" s="64"/>
      <c r="F97" s="64"/>
      <c r="G97" s="64"/>
      <c r="H97" s="64"/>
      <c r="I97" s="64"/>
      <c r="J97" s="64"/>
    </row>
    <row r="98" spans="2:10" ht="16.5">
      <c r="B98" s="64"/>
      <c r="C98" s="64"/>
      <c r="D98" s="64"/>
      <c r="E98" s="64"/>
      <c r="F98" s="64"/>
      <c r="G98" s="64"/>
      <c r="H98" s="64"/>
      <c r="I98" s="64"/>
      <c r="J98" s="64"/>
    </row>
    <row r="99" spans="2:10" ht="16.5">
      <c r="B99" s="64"/>
      <c r="C99" s="64"/>
      <c r="D99" s="64"/>
      <c r="E99" s="64"/>
      <c r="F99" s="64"/>
      <c r="G99" s="64"/>
      <c r="H99" s="64"/>
      <c r="I99" s="64"/>
      <c r="J99" s="64"/>
    </row>
    <row r="100" spans="2:10" ht="16.5"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2:10" ht="16.5"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2:10" ht="16.5"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2:10" ht="16.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6.5">
      <c r="B104" s="24"/>
      <c r="C104" s="24"/>
      <c r="D104" s="24"/>
      <c r="E104" s="24"/>
      <c r="F104" s="24"/>
      <c r="G104" s="24"/>
      <c r="H104" s="24"/>
      <c r="I104" s="24"/>
      <c r="J104" s="24"/>
    </row>
    <row r="112" ht="16.5"/>
    <row r="113" ht="16.5"/>
    <row r="114" ht="16.5"/>
    <row r="115" ht="16.5"/>
    <row r="116" ht="16.5"/>
    <row r="117" ht="16.5"/>
  </sheetData>
  <mergeCells count="24">
    <mergeCell ref="G92:G93"/>
    <mergeCell ref="H92:H93"/>
    <mergeCell ref="F90:F91"/>
    <mergeCell ref="F92:F93"/>
    <mergeCell ref="D90:D91"/>
    <mergeCell ref="E90:E91"/>
    <mergeCell ref="I1:J1"/>
    <mergeCell ref="I92:I93"/>
    <mergeCell ref="J92:J93"/>
    <mergeCell ref="G90:G91"/>
    <mergeCell ref="H90:H91"/>
    <mergeCell ref="I90:I91"/>
    <mergeCell ref="A1:H1"/>
    <mergeCell ref="E92:E93"/>
    <mergeCell ref="A90:A91"/>
    <mergeCell ref="A92:A93"/>
    <mergeCell ref="A95:D95"/>
    <mergeCell ref="G94:J94"/>
    <mergeCell ref="B90:B91"/>
    <mergeCell ref="C90:C91"/>
    <mergeCell ref="J90:J91"/>
    <mergeCell ref="B92:B93"/>
    <mergeCell ref="C92:C93"/>
    <mergeCell ref="D92:D9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showGridLines="0" view="pageBreakPreview" zoomScaleSheetLayoutView="100" workbookViewId="0" topLeftCell="A1">
      <selection activeCell="G112" sqref="G112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1" ht="30" customHeight="1">
      <c r="B2" s="185" t="s">
        <v>523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30" customHeight="1" thickBot="1">
      <c r="B3" s="187" t="s">
        <v>515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19.5" customHeight="1">
      <c r="B4" s="403" t="s">
        <v>516</v>
      </c>
      <c r="C4" s="188" t="s">
        <v>299</v>
      </c>
      <c r="D4" s="397" t="s">
        <v>300</v>
      </c>
      <c r="E4" s="397" t="s">
        <v>301</v>
      </c>
      <c r="F4" s="393" t="s">
        <v>302</v>
      </c>
      <c r="G4" s="394"/>
      <c r="H4" s="395"/>
      <c r="I4" s="380" t="s">
        <v>303</v>
      </c>
      <c r="J4" s="382" t="s">
        <v>304</v>
      </c>
      <c r="K4" s="191" t="s">
        <v>305</v>
      </c>
    </row>
    <row r="5" spans="2:11" ht="19.5" customHeight="1">
      <c r="B5" s="404"/>
      <c r="C5" s="192" t="s">
        <v>306</v>
      </c>
      <c r="D5" s="388"/>
      <c r="E5" s="388"/>
      <c r="F5" s="384" t="s">
        <v>307</v>
      </c>
      <c r="G5" s="385"/>
      <c r="H5" s="386"/>
      <c r="I5" s="381"/>
      <c r="J5" s="383"/>
      <c r="K5" s="193" t="s">
        <v>308</v>
      </c>
    </row>
    <row r="6" spans="2:11" ht="19.5" customHeight="1">
      <c r="B6" s="404"/>
      <c r="C6" s="194" t="s">
        <v>309</v>
      </c>
      <c r="D6" s="388"/>
      <c r="E6" s="388"/>
      <c r="F6" s="387" t="s">
        <v>310</v>
      </c>
      <c r="G6" s="389" t="s">
        <v>311</v>
      </c>
      <c r="H6" s="389" t="s">
        <v>312</v>
      </c>
      <c r="I6" s="391" t="s">
        <v>313</v>
      </c>
      <c r="J6" s="195" t="s">
        <v>314</v>
      </c>
      <c r="K6" s="196" t="s">
        <v>309</v>
      </c>
    </row>
    <row r="7" spans="2:11" ht="19.5" customHeight="1">
      <c r="B7" s="398" t="s">
        <v>524</v>
      </c>
      <c r="C7" s="400" t="s">
        <v>525</v>
      </c>
      <c r="D7" s="369" t="s">
        <v>517</v>
      </c>
      <c r="E7" s="369" t="s">
        <v>518</v>
      </c>
      <c r="F7" s="388"/>
      <c r="G7" s="390"/>
      <c r="H7" s="390"/>
      <c r="I7" s="392"/>
      <c r="J7" s="368" t="s">
        <v>519</v>
      </c>
      <c r="K7" s="371" t="s">
        <v>526</v>
      </c>
    </row>
    <row r="8" spans="2:11" ht="19.5" customHeight="1">
      <c r="B8" s="398"/>
      <c r="C8" s="400"/>
      <c r="D8" s="369"/>
      <c r="E8" s="369"/>
      <c r="F8" s="374" t="s">
        <v>520</v>
      </c>
      <c r="G8" s="376" t="s">
        <v>315</v>
      </c>
      <c r="H8" s="376" t="s">
        <v>316</v>
      </c>
      <c r="I8" s="378" t="s">
        <v>521</v>
      </c>
      <c r="J8" s="369"/>
      <c r="K8" s="372"/>
    </row>
    <row r="9" spans="2:11" ht="19.5" customHeight="1" thickBot="1">
      <c r="B9" s="399"/>
      <c r="C9" s="401"/>
      <c r="D9" s="370"/>
      <c r="E9" s="370"/>
      <c r="F9" s="375"/>
      <c r="G9" s="377"/>
      <c r="H9" s="377"/>
      <c r="I9" s="375"/>
      <c r="J9" s="370"/>
      <c r="K9" s="373"/>
    </row>
    <row r="10" spans="2:11" ht="24.75" customHeight="1" hidden="1">
      <c r="B10" s="197" t="s">
        <v>527</v>
      </c>
      <c r="C10" s="198">
        <v>2137.4615</v>
      </c>
      <c r="D10" s="199">
        <v>235</v>
      </c>
      <c r="E10" s="200">
        <v>108942</v>
      </c>
      <c r="F10" s="200">
        <f aca="true" t="shared" si="0" ref="F10:F18">SUM(G10:H10)</f>
        <v>462509</v>
      </c>
      <c r="G10" s="200">
        <v>240260</v>
      </c>
      <c r="H10" s="200">
        <v>222249</v>
      </c>
      <c r="I10" s="201">
        <f aca="true" t="shared" si="1" ref="I10:I18">(G10/H10)*100</f>
        <v>108.10397347119671</v>
      </c>
      <c r="J10" s="201">
        <f>(F10/E10)</f>
        <v>4.245460887444695</v>
      </c>
      <c r="K10" s="202">
        <f>(F10/C10)</f>
        <v>216.3823769457368</v>
      </c>
    </row>
    <row r="11" spans="2:11" ht="24" customHeight="1" hidden="1">
      <c r="B11" s="203" t="s">
        <v>329</v>
      </c>
      <c r="C11" s="198">
        <v>2137.4615</v>
      </c>
      <c r="D11" s="199">
        <v>235</v>
      </c>
      <c r="E11" s="200">
        <v>111928</v>
      </c>
      <c r="F11" s="200">
        <f t="shared" si="0"/>
        <v>464359</v>
      </c>
      <c r="G11" s="200">
        <v>240698</v>
      </c>
      <c r="H11" s="200">
        <v>223661</v>
      </c>
      <c r="I11" s="201">
        <f t="shared" si="1"/>
        <v>107.61733158664228</v>
      </c>
      <c r="J11" s="201">
        <f>(F11/E11)</f>
        <v>4.148729540418841</v>
      </c>
      <c r="K11" s="202">
        <f>(F11/C11)</f>
        <v>217.24788961111113</v>
      </c>
    </row>
    <row r="12" spans="2:11" ht="24" customHeight="1" hidden="1">
      <c r="B12" s="203" t="s">
        <v>330</v>
      </c>
      <c r="C12" s="198">
        <v>2137.4615</v>
      </c>
      <c r="D12" s="199">
        <v>235</v>
      </c>
      <c r="E12" s="200">
        <v>116220</v>
      </c>
      <c r="F12" s="200">
        <f t="shared" si="0"/>
        <v>465043</v>
      </c>
      <c r="G12" s="200">
        <v>241017</v>
      </c>
      <c r="H12" s="200">
        <v>224026</v>
      </c>
      <c r="I12" s="201">
        <f t="shared" si="1"/>
        <v>107.58438752644783</v>
      </c>
      <c r="J12" s="201">
        <f>(F12/E12)</f>
        <v>4.001402512476338</v>
      </c>
      <c r="K12" s="202">
        <f>(F12/C12)</f>
        <v>217.56789537495763</v>
      </c>
    </row>
    <row r="13" spans="2:11" ht="24" customHeight="1" hidden="1">
      <c r="B13" s="203" t="s">
        <v>331</v>
      </c>
      <c r="C13" s="198">
        <v>2137.4615</v>
      </c>
      <c r="D13" s="199">
        <v>235</v>
      </c>
      <c r="E13" s="200">
        <v>120022</v>
      </c>
      <c r="F13" s="200">
        <f t="shared" si="0"/>
        <v>465120</v>
      </c>
      <c r="G13" s="200">
        <v>241321</v>
      </c>
      <c r="H13" s="200">
        <v>223799</v>
      </c>
      <c r="I13" s="201">
        <f t="shared" si="1"/>
        <v>107.82934686928895</v>
      </c>
      <c r="J13" s="201">
        <f>(F13/E13)</f>
        <v>3.875289530252787</v>
      </c>
      <c r="K13" s="202">
        <f>(F13/C13)</f>
        <v>217.60391941562457</v>
      </c>
    </row>
    <row r="14" spans="2:11" ht="24" customHeight="1" hidden="1">
      <c r="B14" s="203" t="s">
        <v>332</v>
      </c>
      <c r="C14" s="204">
        <v>2143.6251</v>
      </c>
      <c r="D14" s="199">
        <v>235</v>
      </c>
      <c r="E14" s="200">
        <v>123962</v>
      </c>
      <c r="F14" s="200">
        <f t="shared" si="0"/>
        <v>466603</v>
      </c>
      <c r="G14" s="200">
        <v>241958</v>
      </c>
      <c r="H14" s="200">
        <v>224645</v>
      </c>
      <c r="I14" s="201">
        <f t="shared" si="1"/>
        <v>107.70682632598098</v>
      </c>
      <c r="J14" s="201">
        <f>(F14/E14)</f>
        <v>3.7640809280263308</v>
      </c>
      <c r="K14" s="202">
        <f>(F14/C14)</f>
        <v>217.67005807125506</v>
      </c>
    </row>
    <row r="15" spans="2:11" ht="24" customHeight="1" hidden="1">
      <c r="B15" s="203" t="s">
        <v>317</v>
      </c>
      <c r="C15" s="204">
        <v>2143.6251</v>
      </c>
      <c r="D15" s="199">
        <v>235</v>
      </c>
      <c r="E15" s="200">
        <v>127466</v>
      </c>
      <c r="F15" s="200">
        <f t="shared" si="0"/>
        <v>465627</v>
      </c>
      <c r="G15" s="200">
        <v>241261</v>
      </c>
      <c r="H15" s="200">
        <v>224366</v>
      </c>
      <c r="I15" s="201">
        <f t="shared" si="1"/>
        <v>107.53010705721901</v>
      </c>
      <c r="J15" s="201">
        <f aca="true" t="shared" si="2" ref="J15:J35">(F15/E15)</f>
        <v>3.6529505907457676</v>
      </c>
      <c r="K15" s="202">
        <f aca="true" t="shared" si="3" ref="K15:K35">(F15/C15)</f>
        <v>217.21475457625493</v>
      </c>
    </row>
    <row r="16" spans="2:11" ht="24" customHeight="1" hidden="1">
      <c r="B16" s="203" t="s">
        <v>318</v>
      </c>
      <c r="C16" s="204">
        <v>2143.6251</v>
      </c>
      <c r="D16" s="199">
        <v>235</v>
      </c>
      <c r="E16" s="200">
        <v>130059</v>
      </c>
      <c r="F16" s="200">
        <f t="shared" si="0"/>
        <v>465004</v>
      </c>
      <c r="G16" s="200">
        <v>240727</v>
      </c>
      <c r="H16" s="200">
        <v>224277</v>
      </c>
      <c r="I16" s="201">
        <f t="shared" si="1"/>
        <v>107.33467988246676</v>
      </c>
      <c r="J16" s="201">
        <f t="shared" si="2"/>
        <v>3.575331195841887</v>
      </c>
      <c r="K16" s="202">
        <f t="shared" si="3"/>
        <v>216.9241253986063</v>
      </c>
    </row>
    <row r="17" spans="2:11" ht="24" customHeight="1" hidden="1">
      <c r="B17" s="203" t="s">
        <v>319</v>
      </c>
      <c r="C17" s="204">
        <v>2143.6251</v>
      </c>
      <c r="D17" s="199">
        <v>235</v>
      </c>
      <c r="E17" s="200">
        <v>133143</v>
      </c>
      <c r="F17" s="200">
        <f t="shared" si="0"/>
        <v>465186</v>
      </c>
      <c r="G17" s="200">
        <v>240691</v>
      </c>
      <c r="H17" s="200">
        <v>224495</v>
      </c>
      <c r="I17" s="201">
        <f t="shared" si="1"/>
        <v>107.21441457493486</v>
      </c>
      <c r="J17" s="201">
        <f t="shared" si="2"/>
        <v>3.4938825172934362</v>
      </c>
      <c r="K17" s="202">
        <f t="shared" si="3"/>
        <v>217.00902830443624</v>
      </c>
    </row>
    <row r="18" spans="2:11" ht="24" customHeight="1" hidden="1">
      <c r="B18" s="203" t="s">
        <v>320</v>
      </c>
      <c r="C18" s="204">
        <v>2143.6251</v>
      </c>
      <c r="D18" s="199">
        <v>237</v>
      </c>
      <c r="E18" s="200">
        <v>134568</v>
      </c>
      <c r="F18" s="200">
        <f t="shared" si="0"/>
        <v>465799</v>
      </c>
      <c r="G18" s="200">
        <v>240529</v>
      </c>
      <c r="H18" s="200">
        <v>225270</v>
      </c>
      <c r="I18" s="201">
        <f t="shared" si="1"/>
        <v>106.77364939849959</v>
      </c>
      <c r="J18" s="201">
        <f t="shared" si="2"/>
        <v>3.461439569585637</v>
      </c>
      <c r="K18" s="202">
        <f t="shared" si="3"/>
        <v>217.29499248725907</v>
      </c>
    </row>
    <row r="19" spans="2:11" ht="9.75" customHeight="1" hidden="1">
      <c r="B19" s="205"/>
      <c r="C19" s="204"/>
      <c r="D19" s="199"/>
      <c r="E19" s="200"/>
      <c r="F19" s="206"/>
      <c r="G19" s="206"/>
      <c r="H19" s="206"/>
      <c r="I19" s="206"/>
      <c r="J19" s="206"/>
      <c r="K19" s="206"/>
    </row>
    <row r="20" spans="2:11" ht="24" customHeight="1" hidden="1">
      <c r="B20" s="203" t="s">
        <v>368</v>
      </c>
      <c r="C20" s="204">
        <v>2143.6251</v>
      </c>
      <c r="D20" s="199">
        <v>237</v>
      </c>
      <c r="E20" s="200">
        <v>135914</v>
      </c>
      <c r="F20" s="200">
        <f>SUM(G20:H20)</f>
        <v>464107</v>
      </c>
      <c r="G20" s="200">
        <v>239410</v>
      </c>
      <c r="H20" s="200">
        <v>224697</v>
      </c>
      <c r="I20" s="201">
        <f>(G20/H20)*100</f>
        <v>106.54792898881604</v>
      </c>
      <c r="J20" s="201">
        <f t="shared" si="2"/>
        <v>3.4147107729888018</v>
      </c>
      <c r="K20" s="202">
        <f t="shared" si="3"/>
        <v>216.50567536273016</v>
      </c>
    </row>
    <row r="21" spans="2:11" ht="24" customHeight="1" hidden="1">
      <c r="B21" s="207" t="s">
        <v>333</v>
      </c>
      <c r="C21" s="204">
        <v>2143.6251</v>
      </c>
      <c r="D21" s="199">
        <v>237</v>
      </c>
      <c r="E21" s="200">
        <v>134669</v>
      </c>
      <c r="F21" s="200">
        <f>SUM(G21:H21)</f>
        <v>466015</v>
      </c>
      <c r="G21" s="200">
        <v>240495</v>
      </c>
      <c r="H21" s="200">
        <v>225520</v>
      </c>
      <c r="I21" s="201">
        <f>(G21/H21)*100</f>
        <v>106.64020929407592</v>
      </c>
      <c r="J21" s="201">
        <f t="shared" si="2"/>
        <v>3.460447467494375</v>
      </c>
      <c r="K21" s="202">
        <f t="shared" si="3"/>
        <v>217.3957563754968</v>
      </c>
    </row>
    <row r="22" spans="2:11" ht="24" customHeight="1" hidden="1">
      <c r="B22" s="207" t="s">
        <v>1</v>
      </c>
      <c r="C22" s="204">
        <v>2143.6251</v>
      </c>
      <c r="D22" s="199">
        <v>237</v>
      </c>
      <c r="E22" s="200">
        <v>134990</v>
      </c>
      <c r="F22" s="200">
        <f>SUM(G22:H22)</f>
        <v>465150</v>
      </c>
      <c r="G22" s="200">
        <v>240026</v>
      </c>
      <c r="H22" s="200">
        <v>225124</v>
      </c>
      <c r="I22" s="201">
        <f>(G22/H22)*100</f>
        <v>106.61946305147384</v>
      </c>
      <c r="J22" s="201">
        <f t="shared" si="2"/>
        <v>3.4458108008000594</v>
      </c>
      <c r="K22" s="202">
        <f t="shared" si="3"/>
        <v>216.9922343230633</v>
      </c>
    </row>
    <row r="23" spans="2:11" ht="24" customHeight="1" hidden="1">
      <c r="B23" s="207" t="s">
        <v>2</v>
      </c>
      <c r="C23" s="204">
        <v>2143.6251</v>
      </c>
      <c r="D23" s="199">
        <v>237</v>
      </c>
      <c r="E23" s="200">
        <v>135562</v>
      </c>
      <c r="F23" s="200">
        <f>SUM(G23:H23)</f>
        <v>464453</v>
      </c>
      <c r="G23" s="200">
        <v>239600</v>
      </c>
      <c r="H23" s="200">
        <v>224853</v>
      </c>
      <c r="I23" s="201">
        <f>(G23/H23)*100</f>
        <v>106.55850711353641</v>
      </c>
      <c r="J23" s="201">
        <f t="shared" si="2"/>
        <v>3.426129741372951</v>
      </c>
      <c r="K23" s="202">
        <f t="shared" si="3"/>
        <v>216.66708418370357</v>
      </c>
    </row>
    <row r="24" spans="2:11" ht="24" customHeight="1" hidden="1">
      <c r="B24" s="207" t="s">
        <v>334</v>
      </c>
      <c r="C24" s="204">
        <v>2143.6251</v>
      </c>
      <c r="D24" s="199">
        <v>237</v>
      </c>
      <c r="E24" s="200">
        <v>135914</v>
      </c>
      <c r="F24" s="200">
        <f>SUM(G24:H24)</f>
        <v>464107</v>
      </c>
      <c r="G24" s="200">
        <v>239410</v>
      </c>
      <c r="H24" s="200">
        <v>224697</v>
      </c>
      <c r="I24" s="201">
        <f>(G24/H24)*100</f>
        <v>106.54792898881604</v>
      </c>
      <c r="J24" s="201">
        <f t="shared" si="2"/>
        <v>3.4147107729888018</v>
      </c>
      <c r="K24" s="202">
        <f t="shared" si="3"/>
        <v>216.50567536273016</v>
      </c>
    </row>
    <row r="25" spans="2:11" ht="9.75" customHeight="1" hidden="1">
      <c r="B25" s="205"/>
      <c r="C25" s="204"/>
      <c r="D25" s="206"/>
      <c r="E25" s="206"/>
      <c r="F25" s="206"/>
      <c r="G25" s="206"/>
      <c r="H25" s="206"/>
      <c r="I25" s="200"/>
      <c r="J25" s="206"/>
      <c r="K25" s="206"/>
    </row>
    <row r="26" spans="2:11" ht="24" customHeight="1" hidden="1">
      <c r="B26" s="208" t="s">
        <v>0</v>
      </c>
      <c r="C26" s="209">
        <v>2143.6251</v>
      </c>
      <c r="D26" s="210">
        <v>237</v>
      </c>
      <c r="E26" s="200">
        <f>SUM(E38)</f>
        <v>137921</v>
      </c>
      <c r="F26" s="200">
        <f>SUM(G26:H26)</f>
        <v>463285</v>
      </c>
      <c r="G26" s="200">
        <f>SUM(G38)</f>
        <v>238839</v>
      </c>
      <c r="H26" s="200">
        <f>SUM(H38)</f>
        <v>224446</v>
      </c>
      <c r="I26" s="201">
        <f>(G26/H26)*100</f>
        <v>106.41267832797199</v>
      </c>
      <c r="J26" s="201">
        <f t="shared" si="2"/>
        <v>3.359060621660226</v>
      </c>
      <c r="K26" s="202">
        <f t="shared" si="3"/>
        <v>216.12221278804768</v>
      </c>
    </row>
    <row r="27" spans="2:11" ht="24" customHeight="1" hidden="1">
      <c r="B27" s="211" t="s">
        <v>369</v>
      </c>
      <c r="C27" s="209">
        <v>2143.6251</v>
      </c>
      <c r="D27" s="210">
        <v>237</v>
      </c>
      <c r="E27" s="200">
        <v>136045</v>
      </c>
      <c r="F27" s="200">
        <f aca="true" t="shared" si="4" ref="F27:F38">SUM(G27:H27)</f>
        <v>464119</v>
      </c>
      <c r="G27" s="200">
        <v>239392</v>
      </c>
      <c r="H27" s="200">
        <v>224727</v>
      </c>
      <c r="I27" s="201">
        <f aca="true" t="shared" si="5" ref="I27:I40">(G27/H27)*100</f>
        <v>106.5256956217989</v>
      </c>
      <c r="J27" s="201">
        <f t="shared" si="2"/>
        <v>3.4115108971296264</v>
      </c>
      <c r="K27" s="202">
        <v>217</v>
      </c>
    </row>
    <row r="28" spans="2:11" ht="24" customHeight="1" hidden="1">
      <c r="B28" s="211" t="s">
        <v>370</v>
      </c>
      <c r="C28" s="209">
        <v>2143.6251</v>
      </c>
      <c r="D28" s="210">
        <v>237</v>
      </c>
      <c r="E28" s="200">
        <v>136116</v>
      </c>
      <c r="F28" s="200">
        <f t="shared" si="4"/>
        <v>463989</v>
      </c>
      <c r="G28" s="200">
        <v>239306</v>
      </c>
      <c r="H28" s="200">
        <v>224683</v>
      </c>
      <c r="I28" s="201">
        <f t="shared" si="5"/>
        <v>106.5082805552712</v>
      </c>
      <c r="J28" s="201">
        <v>3.41</v>
      </c>
      <c r="K28" s="202">
        <v>216</v>
      </c>
    </row>
    <row r="29" spans="2:11" ht="24" customHeight="1" hidden="1">
      <c r="B29" s="212" t="s">
        <v>371</v>
      </c>
      <c r="C29" s="209">
        <v>2143.6251</v>
      </c>
      <c r="D29" s="210">
        <v>237</v>
      </c>
      <c r="E29" s="200">
        <v>136251</v>
      </c>
      <c r="F29" s="200">
        <f t="shared" si="4"/>
        <v>463954</v>
      </c>
      <c r="G29" s="200">
        <v>239296</v>
      </c>
      <c r="H29" s="200">
        <v>224658</v>
      </c>
      <c r="I29" s="201">
        <f t="shared" si="5"/>
        <v>106.51568161383081</v>
      </c>
      <c r="J29" s="201">
        <f t="shared" si="2"/>
        <v>3.405141980609317</v>
      </c>
      <c r="K29" s="202">
        <f t="shared" si="3"/>
        <v>216.4343009418951</v>
      </c>
    </row>
    <row r="30" spans="2:11" ht="24" customHeight="1" hidden="1">
      <c r="B30" s="212" t="s">
        <v>372</v>
      </c>
      <c r="C30" s="209">
        <v>2143.6251</v>
      </c>
      <c r="D30" s="210">
        <v>237</v>
      </c>
      <c r="E30" s="200">
        <v>136315</v>
      </c>
      <c r="F30" s="200">
        <f t="shared" si="4"/>
        <v>463797</v>
      </c>
      <c r="G30" s="200">
        <v>239196</v>
      </c>
      <c r="H30" s="200">
        <v>224601</v>
      </c>
      <c r="I30" s="201">
        <f t="shared" si="5"/>
        <v>106.49819012381958</v>
      </c>
      <c r="J30" s="201">
        <f t="shared" si="2"/>
        <v>3.4023915196420056</v>
      </c>
      <c r="K30" s="202">
        <f t="shared" si="3"/>
        <v>216.3610605231297</v>
      </c>
    </row>
    <row r="31" spans="2:11" ht="24" customHeight="1" hidden="1">
      <c r="B31" s="212" t="s">
        <v>373</v>
      </c>
      <c r="C31" s="209">
        <v>2143.6251</v>
      </c>
      <c r="D31" s="210">
        <v>237</v>
      </c>
      <c r="E31" s="200">
        <v>136541</v>
      </c>
      <c r="F31" s="200">
        <f t="shared" si="4"/>
        <v>463664</v>
      </c>
      <c r="G31" s="200">
        <v>239120</v>
      </c>
      <c r="H31" s="200">
        <v>224544</v>
      </c>
      <c r="I31" s="201">
        <f t="shared" si="5"/>
        <v>106.49137808180133</v>
      </c>
      <c r="J31" s="201">
        <f t="shared" si="2"/>
        <v>3.3957858811638997</v>
      </c>
      <c r="K31" s="202">
        <f t="shared" si="3"/>
        <v>216.29901609194627</v>
      </c>
    </row>
    <row r="32" spans="2:11" ht="24" customHeight="1" hidden="1">
      <c r="B32" s="212" t="s">
        <v>374</v>
      </c>
      <c r="C32" s="209">
        <v>2143.6251</v>
      </c>
      <c r="D32" s="210">
        <v>237</v>
      </c>
      <c r="E32" s="200">
        <v>136750</v>
      </c>
      <c r="F32" s="200">
        <f t="shared" si="4"/>
        <v>463606</v>
      </c>
      <c r="G32" s="200">
        <v>239043</v>
      </c>
      <c r="H32" s="200">
        <v>224563</v>
      </c>
      <c r="I32" s="201">
        <f t="shared" si="5"/>
        <v>106.44807915818724</v>
      </c>
      <c r="J32" s="201">
        <f t="shared" si="2"/>
        <v>3.3901718464351007</v>
      </c>
      <c r="K32" s="202">
        <f t="shared" si="3"/>
        <v>216.2719591219565</v>
      </c>
    </row>
    <row r="33" spans="2:11" ht="24" customHeight="1" hidden="1">
      <c r="B33" s="212" t="s">
        <v>375</v>
      </c>
      <c r="C33" s="209">
        <v>2143.6251</v>
      </c>
      <c r="D33" s="210">
        <v>237</v>
      </c>
      <c r="E33" s="200">
        <v>136923</v>
      </c>
      <c r="F33" s="200">
        <f t="shared" si="4"/>
        <v>463458</v>
      </c>
      <c r="G33" s="200">
        <v>238955</v>
      </c>
      <c r="H33" s="200">
        <v>224503</v>
      </c>
      <c r="I33" s="201">
        <v>106.44</v>
      </c>
      <c r="J33" s="201">
        <f t="shared" si="2"/>
        <v>3.384807519554786</v>
      </c>
      <c r="K33" s="202">
        <f t="shared" si="3"/>
        <v>216.20291719853438</v>
      </c>
    </row>
    <row r="34" spans="2:11" ht="24" customHeight="1" hidden="1">
      <c r="B34" s="212" t="s">
        <v>376</v>
      </c>
      <c r="C34" s="209">
        <v>2143.6251</v>
      </c>
      <c r="D34" s="210">
        <v>237</v>
      </c>
      <c r="E34" s="200">
        <v>137112</v>
      </c>
      <c r="F34" s="200">
        <f t="shared" si="4"/>
        <v>463451</v>
      </c>
      <c r="G34" s="200">
        <v>238942</v>
      </c>
      <c r="H34" s="200">
        <v>224509</v>
      </c>
      <c r="I34" s="201">
        <v>106.43</v>
      </c>
      <c r="J34" s="201">
        <v>3.38</v>
      </c>
      <c r="K34" s="202">
        <v>216</v>
      </c>
    </row>
    <row r="35" spans="2:11" ht="24" customHeight="1" hidden="1">
      <c r="B35" s="212" t="s">
        <v>377</v>
      </c>
      <c r="C35" s="209">
        <v>2143.6251</v>
      </c>
      <c r="D35" s="210">
        <v>237</v>
      </c>
      <c r="E35" s="200">
        <v>137377</v>
      </c>
      <c r="F35" s="200">
        <f t="shared" si="4"/>
        <v>463325</v>
      </c>
      <c r="G35" s="200">
        <v>238861</v>
      </c>
      <c r="H35" s="200">
        <v>224464</v>
      </c>
      <c r="I35" s="201">
        <f t="shared" si="5"/>
        <v>106.41394611162592</v>
      </c>
      <c r="J35" s="201">
        <f t="shared" si="2"/>
        <v>3.372653355365163</v>
      </c>
      <c r="K35" s="202">
        <f t="shared" si="3"/>
        <v>216.14087276735094</v>
      </c>
    </row>
    <row r="36" spans="2:11" ht="24" customHeight="1" hidden="1">
      <c r="B36" s="212" t="s">
        <v>378</v>
      </c>
      <c r="C36" s="209">
        <v>2143.6251</v>
      </c>
      <c r="D36" s="210">
        <v>237</v>
      </c>
      <c r="E36" s="200">
        <v>137566</v>
      </c>
      <c r="F36" s="200">
        <f t="shared" si="4"/>
        <v>463310</v>
      </c>
      <c r="G36" s="200">
        <v>238839</v>
      </c>
      <c r="H36" s="200">
        <v>224471</v>
      </c>
      <c r="I36" s="201">
        <f>(G36/H36)*100</f>
        <v>106.40082683286482</v>
      </c>
      <c r="J36" s="201">
        <f>(F36/E36)</f>
        <v>3.3679106756029835</v>
      </c>
      <c r="K36" s="202">
        <f>(F36/C36)</f>
        <v>216.13387527511222</v>
      </c>
    </row>
    <row r="37" spans="2:11" ht="24" customHeight="1" hidden="1">
      <c r="B37" s="212" t="s">
        <v>379</v>
      </c>
      <c r="C37" s="209">
        <v>2143.6251</v>
      </c>
      <c r="D37" s="210">
        <v>237</v>
      </c>
      <c r="E37" s="200">
        <v>137723</v>
      </c>
      <c r="F37" s="200">
        <f t="shared" si="4"/>
        <v>463328</v>
      </c>
      <c r="G37" s="200">
        <v>238839</v>
      </c>
      <c r="H37" s="200">
        <v>224489</v>
      </c>
      <c r="I37" s="201">
        <v>106.39</v>
      </c>
      <c r="J37" s="201">
        <v>3.36</v>
      </c>
      <c r="K37" s="202">
        <v>216</v>
      </c>
    </row>
    <row r="38" spans="2:11" ht="24" customHeight="1" hidden="1">
      <c r="B38" s="212" t="s">
        <v>380</v>
      </c>
      <c r="C38" s="209">
        <v>2143.6251</v>
      </c>
      <c r="D38" s="210">
        <v>237</v>
      </c>
      <c r="E38" s="200">
        <v>137921</v>
      </c>
      <c r="F38" s="200">
        <f t="shared" si="4"/>
        <v>463285</v>
      </c>
      <c r="G38" s="200">
        <v>238839</v>
      </c>
      <c r="H38" s="200">
        <v>224446</v>
      </c>
      <c r="I38" s="201">
        <v>106.41</v>
      </c>
      <c r="J38" s="201">
        <v>3.36</v>
      </c>
      <c r="K38" s="202">
        <v>216</v>
      </c>
    </row>
    <row r="39" spans="2:11" ht="27" customHeight="1" hidden="1">
      <c r="B39" s="213" t="s">
        <v>381</v>
      </c>
      <c r="C39" s="209">
        <v>2143.6251</v>
      </c>
      <c r="D39" s="210">
        <v>237</v>
      </c>
      <c r="E39" s="200">
        <v>141006</v>
      </c>
      <c r="F39" s="200">
        <f aca="true" t="shared" si="6" ref="F39:F68">SUM(G39:H39)</f>
        <v>462286</v>
      </c>
      <c r="G39" s="200">
        <v>238153</v>
      </c>
      <c r="H39" s="200">
        <v>224133</v>
      </c>
      <c r="I39" s="201">
        <f>(G39/H39)*100</f>
        <v>106.25521453779676</v>
      </c>
      <c r="J39" s="201">
        <f>(F39/E39)</f>
        <v>3.27848460349205</v>
      </c>
      <c r="K39" s="202">
        <f>(F39/C39)</f>
        <v>215.65617980494815</v>
      </c>
    </row>
    <row r="40" spans="2:11" ht="24" customHeight="1" hidden="1">
      <c r="B40" s="214" t="s">
        <v>528</v>
      </c>
      <c r="C40" s="209">
        <v>2143.6251</v>
      </c>
      <c r="D40" s="210">
        <v>237</v>
      </c>
      <c r="E40" s="200">
        <v>137999</v>
      </c>
      <c r="F40" s="200">
        <f t="shared" si="6"/>
        <v>463215</v>
      </c>
      <c r="G40" s="200">
        <v>238753</v>
      </c>
      <c r="H40" s="200">
        <v>224462</v>
      </c>
      <c r="I40" s="201">
        <f t="shared" si="5"/>
        <v>106.36677923211946</v>
      </c>
      <c r="J40" s="201">
        <v>3.36</v>
      </c>
      <c r="K40" s="202">
        <v>216</v>
      </c>
    </row>
    <row r="41" spans="2:11" ht="24" customHeight="1" hidden="1">
      <c r="B41" s="214" t="s">
        <v>529</v>
      </c>
      <c r="C41" s="209">
        <v>2143.6251</v>
      </c>
      <c r="D41" s="210">
        <v>237</v>
      </c>
      <c r="E41" s="200">
        <v>138131</v>
      </c>
      <c r="F41" s="200">
        <f t="shared" si="6"/>
        <v>462930</v>
      </c>
      <c r="G41" s="200">
        <v>238626</v>
      </c>
      <c r="H41" s="200">
        <v>224304</v>
      </c>
      <c r="I41" s="201">
        <f>(G41/H41)*100</f>
        <v>106.38508452814037</v>
      </c>
      <c r="J41" s="201">
        <v>3.35</v>
      </c>
      <c r="K41" s="202">
        <v>216</v>
      </c>
    </row>
    <row r="42" spans="2:11" ht="24" customHeight="1" hidden="1">
      <c r="B42" s="214" t="s">
        <v>12</v>
      </c>
      <c r="C42" s="209">
        <v>2143.6251</v>
      </c>
      <c r="D42" s="210">
        <v>237</v>
      </c>
      <c r="E42" s="200">
        <v>138280</v>
      </c>
      <c r="F42" s="200">
        <f t="shared" si="6"/>
        <v>462758</v>
      </c>
      <c r="G42" s="200">
        <v>238543</v>
      </c>
      <c r="H42" s="200">
        <v>224215</v>
      </c>
      <c r="I42" s="201">
        <f>(G42/H42)*100</f>
        <v>106.39029502932453</v>
      </c>
      <c r="J42" s="201">
        <v>3.35</v>
      </c>
      <c r="K42" s="202">
        <v>216</v>
      </c>
    </row>
    <row r="43" spans="2:11" ht="24" customHeight="1" hidden="1">
      <c r="B43" s="215" t="s">
        <v>382</v>
      </c>
      <c r="C43" s="209">
        <v>2143.6251</v>
      </c>
      <c r="D43" s="210">
        <v>237</v>
      </c>
      <c r="E43" s="200">
        <v>138489</v>
      </c>
      <c r="F43" s="200">
        <f t="shared" si="6"/>
        <v>462614</v>
      </c>
      <c r="G43" s="200">
        <v>238483</v>
      </c>
      <c r="H43" s="200">
        <v>224131</v>
      </c>
      <c r="I43" s="201">
        <f>(G43/H43)*100</f>
        <v>106.40339801276933</v>
      </c>
      <c r="J43" s="201">
        <v>3.34</v>
      </c>
      <c r="K43" s="202">
        <v>216</v>
      </c>
    </row>
    <row r="44" spans="2:11" ht="24" customHeight="1" hidden="1">
      <c r="B44" s="215" t="s">
        <v>78</v>
      </c>
      <c r="C44" s="209">
        <v>2143.6251</v>
      </c>
      <c r="D44" s="210">
        <v>237</v>
      </c>
      <c r="E44" s="200">
        <v>138805</v>
      </c>
      <c r="F44" s="200">
        <f t="shared" si="6"/>
        <v>462477</v>
      </c>
      <c r="G44" s="200">
        <v>238392</v>
      </c>
      <c r="H44" s="200">
        <v>224085</v>
      </c>
      <c r="I44" s="201">
        <f>(G44/H44)*100</f>
        <v>106.38463083205035</v>
      </c>
      <c r="J44" s="201">
        <v>3.33</v>
      </c>
      <c r="K44" s="202">
        <v>216</v>
      </c>
    </row>
    <row r="45" spans="2:11" ht="24" customHeight="1" hidden="1">
      <c r="B45" s="215" t="s">
        <v>79</v>
      </c>
      <c r="C45" s="209">
        <v>2143.6251</v>
      </c>
      <c r="D45" s="210">
        <v>237</v>
      </c>
      <c r="E45" s="200">
        <v>139196</v>
      </c>
      <c r="F45" s="200">
        <f t="shared" si="6"/>
        <v>462313</v>
      </c>
      <c r="G45" s="200">
        <v>238276</v>
      </c>
      <c r="H45" s="200">
        <v>224037</v>
      </c>
      <c r="I45" s="201">
        <f>(G45/H45)*100</f>
        <v>106.35564661194357</v>
      </c>
      <c r="J45" s="201">
        <v>3.32</v>
      </c>
      <c r="K45" s="202">
        <v>216</v>
      </c>
    </row>
    <row r="46" spans="2:11" ht="27" customHeight="1" hidden="1">
      <c r="B46" s="215" t="s">
        <v>80</v>
      </c>
      <c r="C46" s="209">
        <v>2143.6251</v>
      </c>
      <c r="D46" s="210">
        <v>237</v>
      </c>
      <c r="E46" s="200">
        <v>139632</v>
      </c>
      <c r="F46" s="200">
        <f t="shared" si="6"/>
        <v>462285</v>
      </c>
      <c r="G46" s="200">
        <v>238263</v>
      </c>
      <c r="H46" s="200">
        <v>224022</v>
      </c>
      <c r="I46" s="201">
        <v>106.36</v>
      </c>
      <c r="J46" s="201">
        <v>3.31</v>
      </c>
      <c r="K46" s="202">
        <v>216</v>
      </c>
    </row>
    <row r="47" spans="2:11" ht="27" customHeight="1" hidden="1">
      <c r="B47" s="215" t="s">
        <v>13</v>
      </c>
      <c r="C47" s="209">
        <v>2143.6251</v>
      </c>
      <c r="D47" s="210">
        <v>237</v>
      </c>
      <c r="E47" s="200">
        <v>140055</v>
      </c>
      <c r="F47" s="200">
        <f t="shared" si="6"/>
        <v>462249</v>
      </c>
      <c r="G47" s="200">
        <v>238193</v>
      </c>
      <c r="H47" s="200">
        <v>224056</v>
      </c>
      <c r="I47" s="201">
        <v>106.31</v>
      </c>
      <c r="J47" s="201">
        <v>3.3</v>
      </c>
      <c r="K47" s="202">
        <v>216</v>
      </c>
    </row>
    <row r="48" spans="2:11" ht="27" customHeight="1" hidden="1">
      <c r="B48" s="215" t="s">
        <v>81</v>
      </c>
      <c r="C48" s="209">
        <v>2143.6251</v>
      </c>
      <c r="D48" s="210">
        <v>237</v>
      </c>
      <c r="E48" s="200">
        <v>140434</v>
      </c>
      <c r="F48" s="200">
        <f t="shared" si="6"/>
        <v>462232</v>
      </c>
      <c r="G48" s="200">
        <v>238147</v>
      </c>
      <c r="H48" s="200">
        <v>224085</v>
      </c>
      <c r="I48" s="201">
        <v>106.28</v>
      </c>
      <c r="J48" s="201">
        <v>3.29</v>
      </c>
      <c r="K48" s="202">
        <v>216</v>
      </c>
    </row>
    <row r="49" spans="2:11" ht="27" customHeight="1" hidden="1">
      <c r="B49" s="215" t="s">
        <v>82</v>
      </c>
      <c r="C49" s="209">
        <v>2143.6251</v>
      </c>
      <c r="D49" s="210">
        <v>237</v>
      </c>
      <c r="E49" s="200">
        <v>140599</v>
      </c>
      <c r="F49" s="200">
        <f t="shared" si="6"/>
        <v>462240</v>
      </c>
      <c r="G49" s="200">
        <v>238131</v>
      </c>
      <c r="H49" s="200">
        <v>224109</v>
      </c>
      <c r="I49" s="201">
        <v>106.26</v>
      </c>
      <c r="J49" s="201">
        <v>3.29</v>
      </c>
      <c r="K49" s="202">
        <v>216</v>
      </c>
    </row>
    <row r="50" spans="2:11" ht="27" customHeight="1" hidden="1">
      <c r="B50" s="215" t="s">
        <v>83</v>
      </c>
      <c r="C50" s="209">
        <v>2143.6251</v>
      </c>
      <c r="D50" s="210">
        <v>237</v>
      </c>
      <c r="E50" s="200">
        <v>140745</v>
      </c>
      <c r="F50" s="200">
        <f t="shared" si="6"/>
        <v>462271</v>
      </c>
      <c r="G50" s="200">
        <v>238145</v>
      </c>
      <c r="H50" s="200">
        <v>224126</v>
      </c>
      <c r="I50" s="201">
        <v>106.25</v>
      </c>
      <c r="J50" s="201">
        <v>3.28</v>
      </c>
      <c r="K50" s="202">
        <v>216</v>
      </c>
    </row>
    <row r="51" spans="2:11" ht="27" customHeight="1" hidden="1">
      <c r="B51" s="215" t="s">
        <v>84</v>
      </c>
      <c r="C51" s="209">
        <v>2143.6251</v>
      </c>
      <c r="D51" s="210">
        <v>237</v>
      </c>
      <c r="E51" s="200">
        <v>141006</v>
      </c>
      <c r="F51" s="200">
        <f t="shared" si="6"/>
        <v>462286</v>
      </c>
      <c r="G51" s="200">
        <v>238153</v>
      </c>
      <c r="H51" s="200">
        <v>224133</v>
      </c>
      <c r="I51" s="201">
        <v>106.26</v>
      </c>
      <c r="J51" s="201">
        <v>3.28</v>
      </c>
      <c r="K51" s="202">
        <v>216</v>
      </c>
    </row>
    <row r="52" spans="2:11" ht="27" customHeight="1" hidden="1">
      <c r="B52" s="213" t="s">
        <v>383</v>
      </c>
      <c r="C52" s="209">
        <v>2143.6251</v>
      </c>
      <c r="D52" s="210">
        <v>237</v>
      </c>
      <c r="E52" s="200">
        <v>142776</v>
      </c>
      <c r="F52" s="200">
        <f>SUM(G52:H52)</f>
        <v>461586</v>
      </c>
      <c r="G52" s="200">
        <v>237326</v>
      </c>
      <c r="H52" s="200">
        <v>224260</v>
      </c>
      <c r="I52" s="201">
        <f>(G52/H52)*100</f>
        <v>105.82627307589405</v>
      </c>
      <c r="J52" s="201">
        <f>(F52/E52)</f>
        <v>3.232938308959489</v>
      </c>
      <c r="K52" s="202">
        <f>(F52/C52)</f>
        <v>215.3296301671407</v>
      </c>
    </row>
    <row r="53" spans="2:11" ht="27" customHeight="1" hidden="1">
      <c r="B53" s="215" t="s">
        <v>384</v>
      </c>
      <c r="C53" s="209">
        <v>2143.6251</v>
      </c>
      <c r="D53" s="210">
        <v>237</v>
      </c>
      <c r="E53" s="200">
        <v>141138</v>
      </c>
      <c r="F53" s="200">
        <f t="shared" si="6"/>
        <v>462165</v>
      </c>
      <c r="G53" s="200">
        <v>238043</v>
      </c>
      <c r="H53" s="200">
        <v>224122</v>
      </c>
      <c r="I53" s="201">
        <v>106.21</v>
      </c>
      <c r="J53" s="201">
        <v>3.27</v>
      </c>
      <c r="K53" s="202">
        <v>216</v>
      </c>
    </row>
    <row r="54" spans="2:11" ht="27" customHeight="1" hidden="1">
      <c r="B54" s="215" t="s">
        <v>87</v>
      </c>
      <c r="C54" s="209">
        <v>2143.6251</v>
      </c>
      <c r="D54" s="210">
        <v>237</v>
      </c>
      <c r="E54" s="200">
        <v>141149</v>
      </c>
      <c r="F54" s="200">
        <f t="shared" si="6"/>
        <v>462048</v>
      </c>
      <c r="G54" s="200">
        <v>237961</v>
      </c>
      <c r="H54" s="200">
        <v>224087</v>
      </c>
      <c r="I54" s="201">
        <v>106.19</v>
      </c>
      <c r="J54" s="201">
        <v>3.27</v>
      </c>
      <c r="K54" s="202">
        <v>216</v>
      </c>
    </row>
    <row r="55" spans="2:11" ht="27" customHeight="1" hidden="1">
      <c r="B55" s="215" t="s">
        <v>88</v>
      </c>
      <c r="C55" s="209">
        <v>2143.6251</v>
      </c>
      <c r="D55" s="210">
        <v>237</v>
      </c>
      <c r="E55" s="200">
        <v>141319</v>
      </c>
      <c r="F55" s="200">
        <f t="shared" si="6"/>
        <v>461978</v>
      </c>
      <c r="G55" s="200">
        <v>237878</v>
      </c>
      <c r="H55" s="200">
        <v>224100</v>
      </c>
      <c r="I55" s="201">
        <v>106.15</v>
      </c>
      <c r="J55" s="201">
        <v>3.27</v>
      </c>
      <c r="K55" s="202">
        <v>216</v>
      </c>
    </row>
    <row r="56" spans="2:11" ht="27" customHeight="1" hidden="1">
      <c r="B56" s="215" t="s">
        <v>382</v>
      </c>
      <c r="C56" s="209">
        <v>2143.6251</v>
      </c>
      <c r="D56" s="210">
        <v>237</v>
      </c>
      <c r="E56" s="200">
        <v>141441</v>
      </c>
      <c r="F56" s="200">
        <f t="shared" si="6"/>
        <v>461879</v>
      </c>
      <c r="G56" s="200">
        <v>237814</v>
      </c>
      <c r="H56" s="200">
        <v>224065</v>
      </c>
      <c r="I56" s="201">
        <v>106.14</v>
      </c>
      <c r="J56" s="201">
        <v>3.27</v>
      </c>
      <c r="K56" s="202">
        <v>215</v>
      </c>
    </row>
    <row r="57" spans="2:11" ht="27" customHeight="1" hidden="1">
      <c r="B57" s="215" t="s">
        <v>78</v>
      </c>
      <c r="C57" s="209">
        <v>2143.6251</v>
      </c>
      <c r="D57" s="210">
        <v>237</v>
      </c>
      <c r="E57" s="200">
        <v>141611</v>
      </c>
      <c r="F57" s="200">
        <f t="shared" si="6"/>
        <v>461745</v>
      </c>
      <c r="G57" s="200">
        <v>237702</v>
      </c>
      <c r="H57" s="200">
        <v>224043</v>
      </c>
      <c r="I57" s="201">
        <v>106.1</v>
      </c>
      <c r="J57" s="201">
        <v>3.26</v>
      </c>
      <c r="K57" s="202">
        <v>215</v>
      </c>
    </row>
    <row r="58" spans="2:11" ht="27" customHeight="1" hidden="1">
      <c r="B58" s="215" t="s">
        <v>79</v>
      </c>
      <c r="C58" s="209">
        <v>2143.6251</v>
      </c>
      <c r="D58" s="210">
        <v>237</v>
      </c>
      <c r="E58" s="200">
        <v>141903</v>
      </c>
      <c r="F58" s="200">
        <f t="shared" si="6"/>
        <v>461695</v>
      </c>
      <c r="G58" s="200">
        <v>237595</v>
      </c>
      <c r="H58" s="200">
        <v>224100</v>
      </c>
      <c r="I58" s="201">
        <v>106.02</v>
      </c>
      <c r="J58" s="201">
        <v>3.25</v>
      </c>
      <c r="K58" s="202">
        <v>215</v>
      </c>
    </row>
    <row r="59" spans="2:11" ht="27" customHeight="1" hidden="1">
      <c r="B59" s="215" t="s">
        <v>80</v>
      </c>
      <c r="C59" s="209">
        <v>2143.6251</v>
      </c>
      <c r="D59" s="210">
        <v>237</v>
      </c>
      <c r="E59" s="200">
        <v>142009</v>
      </c>
      <c r="F59" s="200">
        <f t="shared" si="6"/>
        <v>461672</v>
      </c>
      <c r="G59" s="200">
        <v>237552</v>
      </c>
      <c r="H59" s="200">
        <v>224120</v>
      </c>
      <c r="I59" s="201">
        <v>105.99</v>
      </c>
      <c r="J59" s="201">
        <v>3.25</v>
      </c>
      <c r="K59" s="202">
        <v>215</v>
      </c>
    </row>
    <row r="60" spans="2:11" ht="27" customHeight="1" hidden="1">
      <c r="B60" s="215" t="s">
        <v>13</v>
      </c>
      <c r="C60" s="209">
        <v>2143.6251</v>
      </c>
      <c r="D60" s="210">
        <v>237</v>
      </c>
      <c r="E60" s="200">
        <v>142229</v>
      </c>
      <c r="F60" s="200">
        <f t="shared" si="6"/>
        <v>461505</v>
      </c>
      <c r="G60" s="200">
        <v>237456</v>
      </c>
      <c r="H60" s="200">
        <v>224049</v>
      </c>
      <c r="I60" s="201">
        <v>105.98</v>
      </c>
      <c r="J60" s="201">
        <v>3.24</v>
      </c>
      <c r="K60" s="202">
        <v>215</v>
      </c>
    </row>
    <row r="61" spans="2:11" ht="27" customHeight="1" hidden="1">
      <c r="B61" s="215" t="s">
        <v>81</v>
      </c>
      <c r="C61" s="209">
        <v>2143.6251</v>
      </c>
      <c r="D61" s="210">
        <v>237</v>
      </c>
      <c r="E61" s="200">
        <v>142500</v>
      </c>
      <c r="F61" s="200">
        <f t="shared" si="6"/>
        <v>461467</v>
      </c>
      <c r="G61" s="200">
        <v>237406</v>
      </c>
      <c r="H61" s="200">
        <v>224061</v>
      </c>
      <c r="I61" s="201">
        <v>105.96</v>
      </c>
      <c r="J61" s="201">
        <v>3.24</v>
      </c>
      <c r="K61" s="202">
        <v>215</v>
      </c>
    </row>
    <row r="62" spans="2:11" ht="27" customHeight="1" hidden="1">
      <c r="B62" s="215" t="s">
        <v>82</v>
      </c>
      <c r="C62" s="209">
        <v>2143.6251</v>
      </c>
      <c r="D62" s="210">
        <v>237</v>
      </c>
      <c r="E62" s="200">
        <v>142586</v>
      </c>
      <c r="F62" s="200">
        <f t="shared" si="6"/>
        <v>461500</v>
      </c>
      <c r="G62" s="200">
        <v>237366</v>
      </c>
      <c r="H62" s="200">
        <v>224134</v>
      </c>
      <c r="I62" s="201">
        <v>105.9</v>
      </c>
      <c r="J62" s="201">
        <v>3.24</v>
      </c>
      <c r="K62" s="202">
        <v>215</v>
      </c>
    </row>
    <row r="63" spans="2:11" ht="27" customHeight="1" hidden="1">
      <c r="B63" s="215" t="s">
        <v>83</v>
      </c>
      <c r="C63" s="209">
        <v>2143.6251</v>
      </c>
      <c r="D63" s="210">
        <v>237</v>
      </c>
      <c r="E63" s="200">
        <v>142680</v>
      </c>
      <c r="F63" s="200">
        <f t="shared" si="6"/>
        <v>461563</v>
      </c>
      <c r="G63" s="200">
        <v>237349</v>
      </c>
      <c r="H63" s="200">
        <v>224214</v>
      </c>
      <c r="I63" s="201">
        <v>105.86</v>
      </c>
      <c r="J63" s="201">
        <v>3.23</v>
      </c>
      <c r="K63" s="202">
        <v>215</v>
      </c>
    </row>
    <row r="64" spans="2:11" ht="27" customHeight="1" hidden="1">
      <c r="B64" s="215" t="s">
        <v>84</v>
      </c>
      <c r="C64" s="209">
        <v>2143.6251</v>
      </c>
      <c r="D64" s="210">
        <v>237</v>
      </c>
      <c r="E64" s="200">
        <v>142776</v>
      </c>
      <c r="F64" s="200">
        <f t="shared" si="6"/>
        <v>461586</v>
      </c>
      <c r="G64" s="200">
        <v>237326</v>
      </c>
      <c r="H64" s="200">
        <v>224260</v>
      </c>
      <c r="I64" s="201">
        <v>105.83</v>
      </c>
      <c r="J64" s="201">
        <v>3.23</v>
      </c>
      <c r="K64" s="202">
        <v>215</v>
      </c>
    </row>
    <row r="65" spans="2:11" ht="27" customHeight="1" hidden="1">
      <c r="B65" s="213" t="s">
        <v>321</v>
      </c>
      <c r="C65" s="209">
        <v>2143.6251</v>
      </c>
      <c r="D65" s="210">
        <v>235</v>
      </c>
      <c r="E65" s="200">
        <v>144669</v>
      </c>
      <c r="F65" s="200">
        <f>SUM(G65:H65)</f>
        <v>460426</v>
      </c>
      <c r="G65" s="200">
        <v>236447</v>
      </c>
      <c r="H65" s="200">
        <v>223979</v>
      </c>
      <c r="I65" s="201">
        <f>G65/H65*100</f>
        <v>105.566593296693</v>
      </c>
      <c r="J65" s="201">
        <v>3.18</v>
      </c>
      <c r="K65" s="202">
        <v>215</v>
      </c>
    </row>
    <row r="66" spans="2:11" ht="27" customHeight="1" hidden="1">
      <c r="B66" s="215" t="s">
        <v>384</v>
      </c>
      <c r="C66" s="209">
        <v>2143.6251</v>
      </c>
      <c r="D66" s="210">
        <v>235</v>
      </c>
      <c r="E66" s="200">
        <v>142808</v>
      </c>
      <c r="F66" s="200">
        <f t="shared" si="6"/>
        <v>461511</v>
      </c>
      <c r="G66" s="200">
        <v>237286</v>
      </c>
      <c r="H66" s="200">
        <v>224225</v>
      </c>
      <c r="I66" s="201">
        <v>105.82</v>
      </c>
      <c r="J66" s="201">
        <v>3.23</v>
      </c>
      <c r="K66" s="202">
        <v>215</v>
      </c>
    </row>
    <row r="67" spans="2:11" ht="27" customHeight="1" hidden="1">
      <c r="B67" s="215" t="s">
        <v>87</v>
      </c>
      <c r="C67" s="209">
        <v>2143.6251</v>
      </c>
      <c r="D67" s="210">
        <v>235</v>
      </c>
      <c r="E67" s="200">
        <v>142893</v>
      </c>
      <c r="F67" s="200">
        <f t="shared" si="6"/>
        <v>461397</v>
      </c>
      <c r="G67" s="200">
        <v>237226</v>
      </c>
      <c r="H67" s="200">
        <v>224171</v>
      </c>
      <c r="I67" s="201">
        <v>105.82</v>
      </c>
      <c r="J67" s="201">
        <v>3.23</v>
      </c>
      <c r="K67" s="202">
        <v>215</v>
      </c>
    </row>
    <row r="68" spans="2:11" ht="27" customHeight="1" hidden="1">
      <c r="B68" s="215" t="s">
        <v>88</v>
      </c>
      <c r="C68" s="209">
        <v>2143.6251</v>
      </c>
      <c r="D68" s="210">
        <v>235</v>
      </c>
      <c r="E68" s="200">
        <v>143016</v>
      </c>
      <c r="F68" s="200">
        <f t="shared" si="6"/>
        <v>461116</v>
      </c>
      <c r="G68" s="200">
        <v>237038</v>
      </c>
      <c r="H68" s="200">
        <v>224078</v>
      </c>
      <c r="I68" s="201">
        <v>105.78</v>
      </c>
      <c r="J68" s="201">
        <v>3.22</v>
      </c>
      <c r="K68" s="202">
        <v>215</v>
      </c>
    </row>
    <row r="69" spans="2:11" ht="27" customHeight="1" hidden="1">
      <c r="B69" s="215" t="s">
        <v>382</v>
      </c>
      <c r="C69" s="209">
        <v>2143.6251</v>
      </c>
      <c r="D69" s="210">
        <v>235</v>
      </c>
      <c r="E69" s="200">
        <v>143054</v>
      </c>
      <c r="F69" s="200">
        <f aca="true" t="shared" si="7" ref="F69:F75">SUM(G69:H69)</f>
        <v>461013</v>
      </c>
      <c r="G69" s="200">
        <v>236979</v>
      </c>
      <c r="H69" s="200">
        <v>224034</v>
      </c>
      <c r="I69" s="201">
        <v>105.78</v>
      </c>
      <c r="J69" s="201">
        <v>3.22</v>
      </c>
      <c r="K69" s="202">
        <v>215</v>
      </c>
    </row>
    <row r="70" spans="2:11" ht="27" customHeight="1" hidden="1">
      <c r="B70" s="215" t="s">
        <v>78</v>
      </c>
      <c r="C70" s="209">
        <v>2143.6251</v>
      </c>
      <c r="D70" s="210">
        <v>235</v>
      </c>
      <c r="E70" s="200">
        <v>143207</v>
      </c>
      <c r="F70" s="200">
        <f t="shared" si="7"/>
        <v>460892</v>
      </c>
      <c r="G70" s="200">
        <v>236894</v>
      </c>
      <c r="H70" s="200">
        <v>223998</v>
      </c>
      <c r="I70" s="201">
        <v>105.76</v>
      </c>
      <c r="J70" s="201">
        <v>3.22</v>
      </c>
      <c r="K70" s="202">
        <v>215</v>
      </c>
    </row>
    <row r="71" spans="2:11" ht="27" customHeight="1" hidden="1">
      <c r="B71" s="215" t="s">
        <v>79</v>
      </c>
      <c r="C71" s="209">
        <v>2143.6251</v>
      </c>
      <c r="D71" s="210">
        <v>235</v>
      </c>
      <c r="E71" s="200">
        <v>143492</v>
      </c>
      <c r="F71" s="200">
        <f t="shared" si="7"/>
        <v>460855</v>
      </c>
      <c r="G71" s="200">
        <v>236857</v>
      </c>
      <c r="H71" s="200">
        <v>223998</v>
      </c>
      <c r="I71" s="201">
        <v>105.74</v>
      </c>
      <c r="J71" s="201">
        <v>3.21</v>
      </c>
      <c r="K71" s="202">
        <v>215</v>
      </c>
    </row>
    <row r="72" spans="2:11" ht="27" customHeight="1" hidden="1">
      <c r="B72" s="215" t="s">
        <v>80</v>
      </c>
      <c r="C72" s="209">
        <v>2143.6251</v>
      </c>
      <c r="D72" s="210">
        <v>235</v>
      </c>
      <c r="E72" s="200">
        <v>143720</v>
      </c>
      <c r="F72" s="200">
        <f t="shared" si="7"/>
        <v>460809</v>
      </c>
      <c r="G72" s="200">
        <v>236800</v>
      </c>
      <c r="H72" s="200">
        <v>224009</v>
      </c>
      <c r="I72" s="201">
        <f aca="true" t="shared" si="8" ref="I72:I77">G72/H72*100</f>
        <v>105.7100384359557</v>
      </c>
      <c r="J72" s="201">
        <v>3.21</v>
      </c>
      <c r="K72" s="202">
        <v>215</v>
      </c>
    </row>
    <row r="73" spans="2:11" ht="27" customHeight="1" hidden="1">
      <c r="B73" s="215" t="s">
        <v>13</v>
      </c>
      <c r="C73" s="209">
        <v>2143.6251</v>
      </c>
      <c r="D73" s="210">
        <v>235</v>
      </c>
      <c r="E73" s="200">
        <v>144025</v>
      </c>
      <c r="F73" s="200">
        <f t="shared" si="7"/>
        <v>460680</v>
      </c>
      <c r="G73" s="200">
        <v>236681</v>
      </c>
      <c r="H73" s="200">
        <v>223999</v>
      </c>
      <c r="I73" s="201">
        <f t="shared" si="8"/>
        <v>105.66163241800186</v>
      </c>
      <c r="J73" s="201">
        <v>3.2</v>
      </c>
      <c r="K73" s="202">
        <v>215</v>
      </c>
    </row>
    <row r="74" spans="2:11" ht="27" customHeight="1" hidden="1">
      <c r="B74" s="215" t="s">
        <v>81</v>
      </c>
      <c r="C74" s="209">
        <v>2143.6251</v>
      </c>
      <c r="D74" s="210">
        <v>235</v>
      </c>
      <c r="E74" s="200">
        <v>144427</v>
      </c>
      <c r="F74" s="200">
        <f t="shared" si="7"/>
        <v>460599</v>
      </c>
      <c r="G74" s="200">
        <v>236628</v>
      </c>
      <c r="H74" s="200">
        <v>223971</v>
      </c>
      <c r="I74" s="201">
        <f t="shared" si="8"/>
        <v>105.65117805430167</v>
      </c>
      <c r="J74" s="201">
        <v>3.19</v>
      </c>
      <c r="K74" s="202">
        <v>215</v>
      </c>
    </row>
    <row r="75" spans="2:11" ht="27" customHeight="1" hidden="1">
      <c r="B75" s="215" t="s">
        <v>82</v>
      </c>
      <c r="C75" s="209">
        <v>2143.6251</v>
      </c>
      <c r="D75" s="210">
        <v>235</v>
      </c>
      <c r="E75" s="200">
        <v>144521</v>
      </c>
      <c r="F75" s="200">
        <f t="shared" si="7"/>
        <v>460561</v>
      </c>
      <c r="G75" s="200">
        <v>236574</v>
      </c>
      <c r="H75" s="200">
        <v>223987</v>
      </c>
      <c r="I75" s="201">
        <f t="shared" si="8"/>
        <v>105.61952256157723</v>
      </c>
      <c r="J75" s="201">
        <v>3.19</v>
      </c>
      <c r="K75" s="202">
        <v>215</v>
      </c>
    </row>
    <row r="76" spans="2:11" ht="27" customHeight="1" hidden="1">
      <c r="B76" s="215" t="s">
        <v>83</v>
      </c>
      <c r="C76" s="209">
        <v>2143.6251</v>
      </c>
      <c r="D76" s="210">
        <v>235</v>
      </c>
      <c r="E76" s="200">
        <v>144609</v>
      </c>
      <c r="F76" s="200">
        <f>SUM(G76:H76)</f>
        <v>460412</v>
      </c>
      <c r="G76" s="200">
        <v>236473</v>
      </c>
      <c r="H76" s="200">
        <v>223939</v>
      </c>
      <c r="I76" s="201">
        <f t="shared" si="8"/>
        <v>105.5970599136372</v>
      </c>
      <c r="J76" s="201">
        <v>3.18</v>
      </c>
      <c r="K76" s="202">
        <v>215</v>
      </c>
    </row>
    <row r="77" spans="2:11" ht="27" customHeight="1" hidden="1">
      <c r="B77" s="215" t="s">
        <v>84</v>
      </c>
      <c r="C77" s="209">
        <v>2143.6251</v>
      </c>
      <c r="D77" s="210">
        <v>235</v>
      </c>
      <c r="E77" s="200">
        <v>144669</v>
      </c>
      <c r="F77" s="200">
        <f>SUM(G77:H77)</f>
        <v>460426</v>
      </c>
      <c r="G77" s="200">
        <v>236447</v>
      </c>
      <c r="H77" s="200">
        <v>223979</v>
      </c>
      <c r="I77" s="201">
        <f t="shared" si="8"/>
        <v>105.566593296693</v>
      </c>
      <c r="J77" s="201">
        <v>3.18</v>
      </c>
      <c r="K77" s="202">
        <v>215</v>
      </c>
    </row>
    <row r="78" spans="2:11" ht="27" customHeight="1" hidden="1">
      <c r="B78" s="213" t="s">
        <v>322</v>
      </c>
      <c r="C78" s="209"/>
      <c r="D78" s="210"/>
      <c r="E78" s="200"/>
      <c r="F78" s="200"/>
      <c r="G78" s="200"/>
      <c r="H78" s="200"/>
      <c r="I78" s="201"/>
      <c r="J78" s="201"/>
      <c r="K78" s="202"/>
    </row>
    <row r="79" spans="2:11" ht="27" customHeight="1" hidden="1">
      <c r="B79" s="215" t="s">
        <v>384</v>
      </c>
      <c r="C79" s="209">
        <v>2143.6251</v>
      </c>
      <c r="D79" s="210">
        <v>235</v>
      </c>
      <c r="E79" s="200">
        <v>144805</v>
      </c>
      <c r="F79" s="200">
        <v>460354</v>
      </c>
      <c r="G79" s="200">
        <v>236380</v>
      </c>
      <c r="H79" s="200">
        <v>223974</v>
      </c>
      <c r="I79" s="201">
        <f aca="true" t="shared" si="9" ref="I79:I85">G79/H79*100</f>
        <v>105.53903578093886</v>
      </c>
      <c r="J79" s="201">
        <v>3.18</v>
      </c>
      <c r="K79" s="202">
        <v>215</v>
      </c>
    </row>
    <row r="80" spans="2:11" ht="27" customHeight="1" hidden="1">
      <c r="B80" s="215" t="s">
        <v>87</v>
      </c>
      <c r="C80" s="209">
        <v>2143.6251</v>
      </c>
      <c r="D80" s="210">
        <v>235</v>
      </c>
      <c r="E80" s="200">
        <v>144840</v>
      </c>
      <c r="F80" s="200">
        <v>460343</v>
      </c>
      <c r="G80" s="200">
        <v>236319</v>
      </c>
      <c r="H80" s="200">
        <v>224024</v>
      </c>
      <c r="I80" s="201">
        <f t="shared" si="9"/>
        <v>105.48825125879371</v>
      </c>
      <c r="J80" s="201">
        <v>3.18</v>
      </c>
      <c r="K80" s="202">
        <v>215</v>
      </c>
    </row>
    <row r="81" spans="2:11" ht="27" customHeight="1" hidden="1">
      <c r="B81" s="215" t="s">
        <v>88</v>
      </c>
      <c r="C81" s="209">
        <v>2143.6251</v>
      </c>
      <c r="D81" s="210">
        <v>235</v>
      </c>
      <c r="E81" s="200">
        <v>145031</v>
      </c>
      <c r="F81" s="200">
        <v>460211</v>
      </c>
      <c r="G81" s="200">
        <v>236195</v>
      </c>
      <c r="H81" s="200">
        <v>224016</v>
      </c>
      <c r="I81" s="201">
        <f t="shared" si="9"/>
        <v>105.43666523819728</v>
      </c>
      <c r="J81" s="201">
        <v>3.17</v>
      </c>
      <c r="K81" s="202">
        <v>215</v>
      </c>
    </row>
    <row r="82" spans="2:11" ht="27" customHeight="1" hidden="1">
      <c r="B82" s="215" t="s">
        <v>382</v>
      </c>
      <c r="C82" s="209">
        <v>2143.6251</v>
      </c>
      <c r="D82" s="210">
        <v>235</v>
      </c>
      <c r="E82" s="200">
        <v>145171</v>
      </c>
      <c r="F82" s="200">
        <v>460265</v>
      </c>
      <c r="G82" s="200">
        <v>236173</v>
      </c>
      <c r="H82" s="200">
        <v>224092</v>
      </c>
      <c r="I82" s="201">
        <f t="shared" si="9"/>
        <v>105.3910893740071</v>
      </c>
      <c r="J82" s="201">
        <v>3.17</v>
      </c>
      <c r="K82" s="202">
        <v>215</v>
      </c>
    </row>
    <row r="83" spans="2:11" ht="27" customHeight="1" hidden="1">
      <c r="B83" s="215" t="s">
        <v>78</v>
      </c>
      <c r="C83" s="209">
        <v>2143.6251</v>
      </c>
      <c r="D83" s="210">
        <v>235</v>
      </c>
      <c r="E83" s="200">
        <v>145410</v>
      </c>
      <c r="F83" s="200">
        <v>460161</v>
      </c>
      <c r="G83" s="200">
        <v>236067</v>
      </c>
      <c r="H83" s="200">
        <v>224094</v>
      </c>
      <c r="I83" s="201">
        <f t="shared" si="9"/>
        <v>105.34284719805083</v>
      </c>
      <c r="J83" s="201">
        <v>3.16</v>
      </c>
      <c r="K83" s="202">
        <v>215</v>
      </c>
    </row>
    <row r="84" spans="2:11" ht="27" customHeight="1" hidden="1">
      <c r="B84" s="215" t="s">
        <v>79</v>
      </c>
      <c r="C84" s="209">
        <v>2143.6251</v>
      </c>
      <c r="D84" s="210">
        <v>235</v>
      </c>
      <c r="E84" s="200">
        <v>145647</v>
      </c>
      <c r="F84" s="200">
        <v>460133</v>
      </c>
      <c r="G84" s="200">
        <v>236061</v>
      </c>
      <c r="H84" s="200">
        <v>224072</v>
      </c>
      <c r="I84" s="201">
        <f t="shared" si="9"/>
        <v>105.3505123353208</v>
      </c>
      <c r="J84" s="201">
        <v>3.16</v>
      </c>
      <c r="K84" s="202">
        <v>215</v>
      </c>
    </row>
    <row r="85" spans="2:11" ht="27" customHeight="1" hidden="1">
      <c r="B85" s="215" t="s">
        <v>80</v>
      </c>
      <c r="C85" s="209">
        <v>2143.6251</v>
      </c>
      <c r="D85" s="210">
        <v>235</v>
      </c>
      <c r="E85" s="200">
        <v>145857</v>
      </c>
      <c r="F85" s="200">
        <v>460211</v>
      </c>
      <c r="G85" s="200">
        <v>236091</v>
      </c>
      <c r="H85" s="200">
        <v>224120</v>
      </c>
      <c r="I85" s="201">
        <f t="shared" si="9"/>
        <v>105.34133499910763</v>
      </c>
      <c r="J85" s="201">
        <v>3.16</v>
      </c>
      <c r="K85" s="202">
        <v>215</v>
      </c>
    </row>
    <row r="86" spans="2:11" ht="27" customHeight="1" hidden="1">
      <c r="B86" s="215" t="s">
        <v>13</v>
      </c>
      <c r="C86" s="209">
        <v>2143.6251</v>
      </c>
      <c r="D86" s="210">
        <v>235</v>
      </c>
      <c r="E86" s="200">
        <v>146110</v>
      </c>
      <c r="F86" s="200">
        <v>460312</v>
      </c>
      <c r="G86" s="200">
        <v>236115</v>
      </c>
      <c r="H86" s="200">
        <v>224197</v>
      </c>
      <c r="I86" s="201">
        <f>G86/H86*100</f>
        <v>105.31586060473602</v>
      </c>
      <c r="J86" s="201">
        <v>3.15</v>
      </c>
      <c r="K86" s="202">
        <v>215</v>
      </c>
    </row>
    <row r="87" spans="2:11" ht="27" customHeight="1" hidden="1">
      <c r="B87" s="215" t="s">
        <v>81</v>
      </c>
      <c r="C87" s="209">
        <v>2143.6251</v>
      </c>
      <c r="D87" s="210">
        <v>235</v>
      </c>
      <c r="E87" s="200">
        <v>146422</v>
      </c>
      <c r="F87" s="200">
        <v>460193</v>
      </c>
      <c r="G87" s="200">
        <v>235986</v>
      </c>
      <c r="H87" s="200">
        <v>224207</v>
      </c>
      <c r="I87" s="201">
        <f>G87/H87*100</f>
        <v>105.25362722840946</v>
      </c>
      <c r="J87" s="201">
        <v>3.14</v>
      </c>
      <c r="K87" s="202">
        <v>215</v>
      </c>
    </row>
    <row r="88" spans="2:11" ht="27" customHeight="1" hidden="1">
      <c r="B88" s="215" t="s">
        <v>82</v>
      </c>
      <c r="C88" s="209">
        <v>2143.6251</v>
      </c>
      <c r="D88" s="216">
        <v>235</v>
      </c>
      <c r="E88" s="200">
        <v>146597</v>
      </c>
      <c r="F88" s="200">
        <v>460218</v>
      </c>
      <c r="G88" s="200">
        <v>235941</v>
      </c>
      <c r="H88" s="200">
        <v>224277</v>
      </c>
      <c r="I88" s="201">
        <f>G88/H88*100</f>
        <v>105.20071162000562</v>
      </c>
      <c r="J88" s="201">
        <v>3.14</v>
      </c>
      <c r="K88" s="202">
        <v>215</v>
      </c>
    </row>
    <row r="89" spans="2:11" ht="27" customHeight="1" hidden="1">
      <c r="B89" s="215" t="s">
        <v>83</v>
      </c>
      <c r="C89" s="209">
        <v>2143.6251</v>
      </c>
      <c r="D89" s="216">
        <v>235</v>
      </c>
      <c r="E89" s="200">
        <v>146802</v>
      </c>
      <c r="F89" s="200">
        <v>460358</v>
      </c>
      <c r="G89" s="200">
        <v>235963</v>
      </c>
      <c r="H89" s="200">
        <v>224395</v>
      </c>
      <c r="I89" s="201">
        <f>G89/H89*100</f>
        <v>105.15519508010429</v>
      </c>
      <c r="J89" s="201">
        <v>3.14</v>
      </c>
      <c r="K89" s="202">
        <v>215</v>
      </c>
    </row>
    <row r="90" spans="2:11" ht="27" customHeight="1" hidden="1">
      <c r="B90" s="215" t="s">
        <v>84</v>
      </c>
      <c r="C90" s="209">
        <v>2143.6251</v>
      </c>
      <c r="D90" s="216">
        <v>235</v>
      </c>
      <c r="E90" s="200">
        <v>146924</v>
      </c>
      <c r="F90" s="200">
        <v>460398</v>
      </c>
      <c r="G90" s="200">
        <v>235952</v>
      </c>
      <c r="H90" s="200">
        <v>224446</v>
      </c>
      <c r="I90" s="201">
        <f>G90/H90*100</f>
        <v>105.12640011405861</v>
      </c>
      <c r="J90" s="201">
        <v>3.13</v>
      </c>
      <c r="K90" s="202">
        <v>215</v>
      </c>
    </row>
    <row r="91" spans="2:11" ht="27" customHeight="1">
      <c r="B91" s="213" t="s">
        <v>385</v>
      </c>
      <c r="C91" s="209"/>
      <c r="D91" s="210"/>
      <c r="E91" s="200"/>
      <c r="F91" s="200"/>
      <c r="G91" s="200"/>
      <c r="H91" s="200"/>
      <c r="I91" s="201"/>
      <c r="J91" s="201"/>
      <c r="K91" s="202"/>
    </row>
    <row r="92" spans="2:11" ht="27" customHeight="1" hidden="1">
      <c r="B92" s="215" t="s">
        <v>384</v>
      </c>
      <c r="C92" s="209">
        <v>2143.6251</v>
      </c>
      <c r="D92" s="210">
        <v>235</v>
      </c>
      <c r="E92" s="200">
        <v>147007</v>
      </c>
      <c r="F92" s="200">
        <v>460319</v>
      </c>
      <c r="G92" s="200">
        <v>235862</v>
      </c>
      <c r="H92" s="200">
        <v>224457</v>
      </c>
      <c r="I92" s="201">
        <f>G92/H92*100</f>
        <v>105.08115140093648</v>
      </c>
      <c r="J92" s="201">
        <v>3.13</v>
      </c>
      <c r="K92" s="202">
        <v>215</v>
      </c>
    </row>
    <row r="93" spans="2:11" ht="27" customHeight="1" hidden="1">
      <c r="B93" s="215" t="s">
        <v>87</v>
      </c>
      <c r="C93" s="209">
        <v>2143.6251</v>
      </c>
      <c r="D93" s="210">
        <v>235</v>
      </c>
      <c r="E93" s="200">
        <v>147172</v>
      </c>
      <c r="F93" s="200">
        <v>460584</v>
      </c>
      <c r="G93" s="200">
        <v>235924</v>
      </c>
      <c r="H93" s="200">
        <v>224660</v>
      </c>
      <c r="I93" s="201">
        <f>G93/H93*100</f>
        <v>105.01379862903943</v>
      </c>
      <c r="J93" s="201">
        <v>3.13</v>
      </c>
      <c r="K93" s="202">
        <v>215</v>
      </c>
    </row>
    <row r="94" spans="2:11" ht="27" customHeight="1" hidden="1">
      <c r="B94" s="215" t="s">
        <v>88</v>
      </c>
      <c r="C94" s="209">
        <v>2143.6251</v>
      </c>
      <c r="D94" s="210">
        <v>235</v>
      </c>
      <c r="E94" s="200">
        <v>147380</v>
      </c>
      <c r="F94" s="200">
        <v>460656</v>
      </c>
      <c r="G94" s="200">
        <v>235908</v>
      </c>
      <c r="H94" s="200">
        <v>224748</v>
      </c>
      <c r="I94" s="201">
        <f>G94/H94*100</f>
        <v>104.96556142880024</v>
      </c>
      <c r="J94" s="201">
        <v>3.13</v>
      </c>
      <c r="K94" s="202">
        <v>215</v>
      </c>
    </row>
    <row r="95" spans="2:11" ht="27" customHeight="1" hidden="1">
      <c r="B95" s="215" t="s">
        <v>382</v>
      </c>
      <c r="C95" s="209">
        <v>2143.6251</v>
      </c>
      <c r="D95" s="210">
        <v>235</v>
      </c>
      <c r="E95" s="200">
        <v>147697</v>
      </c>
      <c r="F95" s="200">
        <v>460992</v>
      </c>
      <c r="G95" s="200">
        <v>236000</v>
      </c>
      <c r="H95" s="200">
        <v>224992</v>
      </c>
      <c r="I95" s="201">
        <f>G95/H95*100</f>
        <v>104.89261840420994</v>
      </c>
      <c r="J95" s="201">
        <v>3.12</v>
      </c>
      <c r="K95" s="202">
        <v>215</v>
      </c>
    </row>
    <row r="96" spans="2:11" ht="27" customHeight="1" hidden="1">
      <c r="B96" s="215" t="s">
        <v>78</v>
      </c>
      <c r="C96" s="209">
        <v>2143.6251</v>
      </c>
      <c r="D96" s="210">
        <v>235</v>
      </c>
      <c r="E96" s="200">
        <v>147985</v>
      </c>
      <c r="F96" s="200">
        <v>460918</v>
      </c>
      <c r="G96" s="200">
        <v>235932</v>
      </c>
      <c r="H96" s="200">
        <v>224986</v>
      </c>
      <c r="I96" s="201">
        <f>G96/H96*100</f>
        <v>104.86519161192251</v>
      </c>
      <c r="J96" s="201">
        <v>3.11</v>
      </c>
      <c r="K96" s="202">
        <v>215</v>
      </c>
    </row>
    <row r="97" spans="2:11" ht="27" customHeight="1" hidden="1">
      <c r="B97" s="215" t="s">
        <v>79</v>
      </c>
      <c r="C97" s="209">
        <v>2143.6251</v>
      </c>
      <c r="D97" s="210">
        <v>235</v>
      </c>
      <c r="E97" s="200">
        <v>148278</v>
      </c>
      <c r="F97" s="200">
        <v>461082</v>
      </c>
      <c r="G97" s="200">
        <v>235968</v>
      </c>
      <c r="H97" s="200">
        <v>225114</v>
      </c>
      <c r="I97" s="201">
        <f aca="true" t="shared" si="10" ref="I97:I102">G97/H97*100</f>
        <v>104.82155707774727</v>
      </c>
      <c r="J97" s="201">
        <v>3.11</v>
      </c>
      <c r="K97" s="202">
        <v>215</v>
      </c>
    </row>
    <row r="98" spans="2:11" ht="27" customHeight="1" hidden="1">
      <c r="B98" s="215" t="s">
        <v>80</v>
      </c>
      <c r="C98" s="209">
        <v>2143.6251</v>
      </c>
      <c r="D98" s="210">
        <v>235</v>
      </c>
      <c r="E98" s="200">
        <v>148570</v>
      </c>
      <c r="F98" s="200">
        <v>461126</v>
      </c>
      <c r="G98" s="200">
        <v>235927</v>
      </c>
      <c r="H98" s="200">
        <v>225199</v>
      </c>
      <c r="I98" s="201">
        <f t="shared" si="10"/>
        <v>104.7637866953228</v>
      </c>
      <c r="J98" s="201">
        <v>3.1</v>
      </c>
      <c r="K98" s="202">
        <v>215</v>
      </c>
    </row>
    <row r="99" spans="2:11" ht="27" customHeight="1">
      <c r="B99" s="215" t="s">
        <v>13</v>
      </c>
      <c r="C99" s="209">
        <v>2143.6251</v>
      </c>
      <c r="D99" s="210">
        <v>235</v>
      </c>
      <c r="E99" s="200">
        <v>148929</v>
      </c>
      <c r="F99" s="200">
        <v>461268</v>
      </c>
      <c r="G99" s="200">
        <v>235993</v>
      </c>
      <c r="H99" s="200">
        <v>225275</v>
      </c>
      <c r="I99" s="201">
        <f t="shared" si="10"/>
        <v>104.75774053934082</v>
      </c>
      <c r="J99" s="201">
        <v>3.1</v>
      </c>
      <c r="K99" s="202">
        <v>215</v>
      </c>
    </row>
    <row r="100" spans="2:11" ht="27" customHeight="1">
      <c r="B100" s="215" t="s">
        <v>81</v>
      </c>
      <c r="C100" s="209">
        <v>2143.6251</v>
      </c>
      <c r="D100" s="210">
        <v>235</v>
      </c>
      <c r="E100" s="200">
        <v>149245</v>
      </c>
      <c r="F100" s="200">
        <v>461094</v>
      </c>
      <c r="G100" s="200">
        <v>235913</v>
      </c>
      <c r="H100" s="200">
        <v>225181</v>
      </c>
      <c r="I100" s="201">
        <f t="shared" si="10"/>
        <v>104.76594384073256</v>
      </c>
      <c r="J100" s="201">
        <v>3.09</v>
      </c>
      <c r="K100" s="202">
        <v>215</v>
      </c>
    </row>
    <row r="101" spans="2:11" ht="27" customHeight="1">
      <c r="B101" s="215" t="s">
        <v>82</v>
      </c>
      <c r="C101" s="209">
        <v>2143.6251</v>
      </c>
      <c r="D101" s="210">
        <v>235</v>
      </c>
      <c r="E101" s="200">
        <v>149351</v>
      </c>
      <c r="F101" s="200">
        <v>461010</v>
      </c>
      <c r="G101" s="200">
        <v>235878</v>
      </c>
      <c r="H101" s="200">
        <v>225132</v>
      </c>
      <c r="I101" s="201">
        <f t="shared" si="10"/>
        <v>104.77319972282928</v>
      </c>
      <c r="J101" s="201">
        <v>3.09</v>
      </c>
      <c r="K101" s="202">
        <v>215</v>
      </c>
    </row>
    <row r="102" spans="2:11" ht="27" customHeight="1">
      <c r="B102" s="215" t="s">
        <v>83</v>
      </c>
      <c r="C102" s="209">
        <v>2143.6251</v>
      </c>
      <c r="D102" s="210">
        <v>235</v>
      </c>
      <c r="E102" s="200">
        <v>149652</v>
      </c>
      <c r="F102" s="200">
        <v>461043</v>
      </c>
      <c r="G102" s="200">
        <v>235904</v>
      </c>
      <c r="H102" s="200">
        <v>225139</v>
      </c>
      <c r="I102" s="201">
        <f t="shared" si="10"/>
        <v>104.78149054584055</v>
      </c>
      <c r="J102" s="201">
        <v>3.08</v>
      </c>
      <c r="K102" s="202">
        <v>215</v>
      </c>
    </row>
    <row r="103" spans="2:11" ht="27" customHeight="1">
      <c r="B103" s="215" t="s">
        <v>84</v>
      </c>
      <c r="C103" s="209">
        <v>2143.6251</v>
      </c>
      <c r="D103" s="210">
        <v>235</v>
      </c>
      <c r="E103" s="200">
        <v>149839</v>
      </c>
      <c r="F103" s="200">
        <v>460902</v>
      </c>
      <c r="G103" s="200">
        <v>235855</v>
      </c>
      <c r="H103" s="200">
        <v>225047</v>
      </c>
      <c r="I103" s="201">
        <f>G103/H103*100</f>
        <v>104.80255235573013</v>
      </c>
      <c r="J103" s="201">
        <v>3.08</v>
      </c>
      <c r="K103" s="202">
        <v>215</v>
      </c>
    </row>
    <row r="104" spans="2:11" ht="27" customHeight="1">
      <c r="B104" s="213" t="s">
        <v>386</v>
      </c>
      <c r="C104" s="209"/>
      <c r="D104" s="210"/>
      <c r="E104" s="200"/>
      <c r="F104" s="200"/>
      <c r="G104" s="200"/>
      <c r="H104" s="200"/>
      <c r="I104" s="201"/>
      <c r="J104" s="201"/>
      <c r="K104" s="202"/>
    </row>
    <row r="105" spans="2:11" ht="27" customHeight="1">
      <c r="B105" s="215" t="s">
        <v>384</v>
      </c>
      <c r="C105" s="209">
        <v>2143.6251</v>
      </c>
      <c r="D105" s="210">
        <v>235</v>
      </c>
      <c r="E105" s="200">
        <v>149840</v>
      </c>
      <c r="F105" s="200">
        <v>461013</v>
      </c>
      <c r="G105" s="200">
        <v>235863</v>
      </c>
      <c r="H105" s="200">
        <v>225150</v>
      </c>
      <c r="I105" s="201">
        <f aca="true" t="shared" si="11" ref="I105:I112">G105/H105*100</f>
        <v>104.75816122584945</v>
      </c>
      <c r="J105" s="201">
        <v>3.08</v>
      </c>
      <c r="K105" s="202">
        <v>215</v>
      </c>
    </row>
    <row r="106" spans="2:11" ht="27" customHeight="1">
      <c r="B106" s="215" t="s">
        <v>87</v>
      </c>
      <c r="C106" s="209">
        <v>2143.6251</v>
      </c>
      <c r="D106" s="210">
        <v>235</v>
      </c>
      <c r="E106" s="200">
        <v>149960</v>
      </c>
      <c r="F106" s="200">
        <v>460742</v>
      </c>
      <c r="G106" s="200">
        <v>235666</v>
      </c>
      <c r="H106" s="200">
        <v>225076</v>
      </c>
      <c r="I106" s="201">
        <f t="shared" si="11"/>
        <v>104.70507739607955</v>
      </c>
      <c r="J106" s="201">
        <v>3.07</v>
      </c>
      <c r="K106" s="202">
        <v>215</v>
      </c>
    </row>
    <row r="107" spans="2:11" ht="27" customHeight="1">
      <c r="B107" s="215" t="s">
        <v>88</v>
      </c>
      <c r="C107" s="209">
        <v>2143.6251</v>
      </c>
      <c r="D107" s="210">
        <v>235</v>
      </c>
      <c r="E107" s="200">
        <v>150081</v>
      </c>
      <c r="F107" s="200">
        <v>460908</v>
      </c>
      <c r="G107" s="200">
        <v>235694</v>
      </c>
      <c r="H107" s="200">
        <v>225214</v>
      </c>
      <c r="I107" s="201">
        <f t="shared" si="11"/>
        <v>104.65335192305984</v>
      </c>
      <c r="J107" s="201">
        <v>3.07</v>
      </c>
      <c r="K107" s="202">
        <v>215</v>
      </c>
    </row>
    <row r="108" spans="2:11" ht="27" customHeight="1">
      <c r="B108" s="215" t="s">
        <v>382</v>
      </c>
      <c r="C108" s="209">
        <v>2143.6251</v>
      </c>
      <c r="D108" s="210">
        <v>235</v>
      </c>
      <c r="E108" s="200">
        <v>150241</v>
      </c>
      <c r="F108" s="200">
        <v>460899</v>
      </c>
      <c r="G108" s="200">
        <v>235693</v>
      </c>
      <c r="H108" s="200">
        <v>225206</v>
      </c>
      <c r="I108" s="201">
        <f t="shared" si="11"/>
        <v>104.65662548955179</v>
      </c>
      <c r="J108" s="201">
        <v>3.07</v>
      </c>
      <c r="K108" s="202">
        <v>215</v>
      </c>
    </row>
    <row r="109" spans="2:11" ht="27" customHeight="1">
      <c r="B109" s="215" t="s">
        <v>78</v>
      </c>
      <c r="C109" s="209">
        <v>2143.6251</v>
      </c>
      <c r="D109" s="210">
        <v>235</v>
      </c>
      <c r="E109" s="200">
        <v>150443</v>
      </c>
      <c r="F109" s="200">
        <v>460837</v>
      </c>
      <c r="G109" s="200">
        <v>235626</v>
      </c>
      <c r="H109" s="200">
        <v>225211</v>
      </c>
      <c r="I109" s="201">
        <f t="shared" si="11"/>
        <v>104.6245520867098</v>
      </c>
      <c r="J109" s="201">
        <v>3.06</v>
      </c>
      <c r="K109" s="202">
        <v>215</v>
      </c>
    </row>
    <row r="110" spans="2:11" ht="27" customHeight="1">
      <c r="B110" s="215" t="s">
        <v>79</v>
      </c>
      <c r="C110" s="209">
        <v>2143.6251</v>
      </c>
      <c r="D110" s="210">
        <v>235</v>
      </c>
      <c r="E110" s="200">
        <v>150753</v>
      </c>
      <c r="F110" s="200">
        <v>461461</v>
      </c>
      <c r="G110" s="200">
        <v>235895</v>
      </c>
      <c r="H110" s="200">
        <v>225566</v>
      </c>
      <c r="I110" s="201">
        <f>G110/H110*100</f>
        <v>104.57914756656588</v>
      </c>
      <c r="J110" s="201">
        <v>3.06</v>
      </c>
      <c r="K110" s="202">
        <v>215</v>
      </c>
    </row>
    <row r="111" spans="2:11" ht="27" customHeight="1">
      <c r="B111" s="215" t="s">
        <v>80</v>
      </c>
      <c r="C111" s="209">
        <v>2143.6251</v>
      </c>
      <c r="D111" s="210">
        <v>235</v>
      </c>
      <c r="E111" s="200">
        <v>150896</v>
      </c>
      <c r="F111" s="200">
        <v>461268</v>
      </c>
      <c r="G111" s="200">
        <v>235768</v>
      </c>
      <c r="H111" s="200">
        <v>225500</v>
      </c>
      <c r="I111" s="201">
        <f>G111/H111*100</f>
        <v>104.55343680709535</v>
      </c>
      <c r="J111" s="201">
        <v>3.06</v>
      </c>
      <c r="K111" s="202">
        <v>215</v>
      </c>
    </row>
    <row r="112" spans="2:11" ht="27" customHeight="1" thickBot="1">
      <c r="B112" s="215" t="s">
        <v>13</v>
      </c>
      <c r="C112" s="209">
        <v>2143.6251</v>
      </c>
      <c r="D112" s="210">
        <v>235</v>
      </c>
      <c r="E112" s="200">
        <v>151186</v>
      </c>
      <c r="F112" s="200">
        <v>461251</v>
      </c>
      <c r="G112" s="200">
        <v>235752</v>
      </c>
      <c r="H112" s="200">
        <v>225499</v>
      </c>
      <c r="I112" s="201">
        <f t="shared" si="11"/>
        <v>104.54680508561015</v>
      </c>
      <c r="J112" s="201">
        <v>3.05</v>
      </c>
      <c r="K112" s="202">
        <v>215</v>
      </c>
    </row>
    <row r="113" spans="2:11" ht="30" customHeight="1">
      <c r="B113" s="340" t="s">
        <v>530</v>
      </c>
      <c r="C113" s="333">
        <v>0</v>
      </c>
      <c r="D113" s="366">
        <v>0</v>
      </c>
      <c r="E113" s="336">
        <f aca="true" t="shared" si="12" ref="E113:J113">(E112-E111)/E111*100</f>
        <v>0.1921853461987064</v>
      </c>
      <c r="F113" s="336">
        <f t="shared" si="12"/>
        <v>-0.003685493032250232</v>
      </c>
      <c r="G113" s="336">
        <f t="shared" si="12"/>
        <v>-0.006786332326694038</v>
      </c>
      <c r="H113" s="336">
        <f t="shared" si="12"/>
        <v>-0.0004434589800443459</v>
      </c>
      <c r="I113" s="336">
        <f t="shared" si="12"/>
        <v>-0.00634290147481431</v>
      </c>
      <c r="J113" s="336">
        <f t="shared" si="12"/>
        <v>-0.3267973856209226</v>
      </c>
      <c r="K113" s="338">
        <f>(K103-K96)/K96*100</f>
        <v>0</v>
      </c>
    </row>
    <row r="114" spans="2:11" ht="30" customHeight="1" thickBot="1">
      <c r="B114" s="332"/>
      <c r="C114" s="331"/>
      <c r="D114" s="367"/>
      <c r="E114" s="337"/>
      <c r="F114" s="337"/>
      <c r="G114" s="337"/>
      <c r="H114" s="337"/>
      <c r="I114" s="337"/>
      <c r="J114" s="337"/>
      <c r="K114" s="339"/>
    </row>
    <row r="115" spans="2:11" ht="30" customHeight="1">
      <c r="B115" s="340" t="s">
        <v>531</v>
      </c>
      <c r="C115" s="379">
        <v>0</v>
      </c>
      <c r="D115" s="338">
        <f>(D87-D72)/D72*100</f>
        <v>0</v>
      </c>
      <c r="E115" s="336">
        <f aca="true" t="shared" si="13" ref="E115:J115">(E112-E99)/E99*100</f>
        <v>1.5154872456002526</v>
      </c>
      <c r="F115" s="336">
        <f t="shared" si="13"/>
        <v>-0.003685493032250232</v>
      </c>
      <c r="G115" s="336">
        <f t="shared" si="13"/>
        <v>-0.10212167310047332</v>
      </c>
      <c r="H115" s="336">
        <f t="shared" si="13"/>
        <v>0.09943402508045722</v>
      </c>
      <c r="I115" s="336">
        <f t="shared" si="13"/>
        <v>-0.2013554823201395</v>
      </c>
      <c r="J115" s="336">
        <f t="shared" si="13"/>
        <v>-1.6129032258064602</v>
      </c>
      <c r="K115" s="338">
        <f>(K112-K92)/K92*100</f>
        <v>0</v>
      </c>
    </row>
    <row r="116" spans="2:11" ht="30" customHeight="1" thickBot="1">
      <c r="B116" s="402"/>
      <c r="C116" s="331"/>
      <c r="D116" s="367"/>
      <c r="E116" s="396"/>
      <c r="F116" s="396"/>
      <c r="G116" s="396"/>
      <c r="H116" s="396"/>
      <c r="I116" s="396"/>
      <c r="J116" s="396"/>
      <c r="K116" s="367"/>
    </row>
    <row r="117" spans="2:8" ht="16.5" customHeight="1">
      <c r="B117" s="218" t="s">
        <v>522</v>
      </c>
      <c r="C117" s="219"/>
      <c r="D117" s="219"/>
      <c r="E117" s="219"/>
      <c r="F117" s="219"/>
      <c r="G117" s="219"/>
      <c r="H117" s="219"/>
    </row>
    <row r="118" spans="2:8" ht="16.5" customHeight="1">
      <c r="B118" s="220" t="s">
        <v>532</v>
      </c>
      <c r="C118" s="221"/>
      <c r="D118" s="221"/>
      <c r="E118" s="221"/>
      <c r="F118" s="221"/>
      <c r="G118" s="221"/>
      <c r="H118" s="221"/>
    </row>
    <row r="119" spans="2:8" ht="16.5" customHeight="1">
      <c r="B119" s="222" t="s">
        <v>336</v>
      </c>
      <c r="C119" s="223"/>
      <c r="D119" s="223"/>
      <c r="E119" s="223"/>
      <c r="F119" s="224"/>
      <c r="G119" s="224"/>
      <c r="H119" s="224"/>
    </row>
    <row r="120" spans="2:11" ht="19.5" customHeight="1">
      <c r="B120" s="225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ht="4.5" customHeight="1"/>
    <row r="122" ht="4.5" customHeight="1"/>
  </sheetData>
  <mergeCells count="41">
    <mergeCell ref="K115:K116"/>
    <mergeCell ref="J115:J116"/>
    <mergeCell ref="G115:G116"/>
    <mergeCell ref="H115:H116"/>
    <mergeCell ref="I115:I116"/>
    <mergeCell ref="E115:E116"/>
    <mergeCell ref="F115:F116"/>
    <mergeCell ref="E4:E6"/>
    <mergeCell ref="B7:B9"/>
    <mergeCell ref="C7:C9"/>
    <mergeCell ref="D7:D9"/>
    <mergeCell ref="E7:E9"/>
    <mergeCell ref="B115:B116"/>
    <mergeCell ref="B4:B6"/>
    <mergeCell ref="D4:D6"/>
    <mergeCell ref="C115:C116"/>
    <mergeCell ref="D115:D116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13:B114"/>
    <mergeCell ref="C113:C114"/>
    <mergeCell ref="D113:D114"/>
    <mergeCell ref="E113:E114"/>
    <mergeCell ref="J113:J114"/>
    <mergeCell ref="K113:K114"/>
    <mergeCell ref="F113:F114"/>
    <mergeCell ref="G113:G114"/>
    <mergeCell ref="H113:H114"/>
    <mergeCell ref="I113:I11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showGridLines="0" view="pageBreakPreview" zoomScaleSheetLayoutView="100" workbookViewId="0" topLeftCell="A1">
      <selection activeCell="F98" sqref="F98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5" t="s">
        <v>351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2:11" ht="34.5" customHeight="1" thickBot="1">
      <c r="B2" s="187" t="s">
        <v>323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4.75" customHeight="1">
      <c r="B3" s="403" t="s">
        <v>11</v>
      </c>
      <c r="C3" s="423" t="s">
        <v>352</v>
      </c>
      <c r="D3" s="393" t="s">
        <v>324</v>
      </c>
      <c r="E3" s="394"/>
      <c r="F3" s="395"/>
      <c r="G3" s="393" t="s">
        <v>338</v>
      </c>
      <c r="H3" s="394"/>
      <c r="I3" s="395"/>
      <c r="J3" s="189" t="s">
        <v>353</v>
      </c>
      <c r="K3" s="226" t="s">
        <v>354</v>
      </c>
    </row>
    <row r="4" spans="2:11" ht="24.75" customHeight="1">
      <c r="B4" s="404"/>
      <c r="C4" s="418"/>
      <c r="D4" s="420" t="s">
        <v>325</v>
      </c>
      <c r="E4" s="421"/>
      <c r="F4" s="422"/>
      <c r="G4" s="420" t="s">
        <v>326</v>
      </c>
      <c r="H4" s="421"/>
      <c r="I4" s="422"/>
      <c r="J4" s="227" t="s">
        <v>355</v>
      </c>
      <c r="K4" s="228" t="s">
        <v>355</v>
      </c>
    </row>
    <row r="5" spans="2:11" ht="18" customHeight="1">
      <c r="B5" s="415" t="s">
        <v>356</v>
      </c>
      <c r="C5" s="418" t="s">
        <v>327</v>
      </c>
      <c r="D5" s="387" t="s">
        <v>357</v>
      </c>
      <c r="E5" s="387" t="s">
        <v>358</v>
      </c>
      <c r="F5" s="387" t="s">
        <v>359</v>
      </c>
      <c r="G5" s="387" t="s">
        <v>357</v>
      </c>
      <c r="H5" s="387" t="s">
        <v>360</v>
      </c>
      <c r="I5" s="387" t="s">
        <v>361</v>
      </c>
      <c r="J5" s="390" t="s">
        <v>362</v>
      </c>
      <c r="K5" s="411" t="s">
        <v>363</v>
      </c>
    </row>
    <row r="6" spans="2:12" ht="18" customHeight="1">
      <c r="B6" s="416"/>
      <c r="C6" s="418"/>
      <c r="D6" s="414"/>
      <c r="E6" s="414"/>
      <c r="F6" s="414"/>
      <c r="G6" s="414"/>
      <c r="H6" s="414"/>
      <c r="I6" s="414"/>
      <c r="J6" s="409"/>
      <c r="K6" s="412"/>
      <c r="L6" s="229"/>
    </row>
    <row r="7" spans="2:12" ht="18" customHeight="1">
      <c r="B7" s="416"/>
      <c r="C7" s="418"/>
      <c r="D7" s="407" t="s">
        <v>328</v>
      </c>
      <c r="E7" s="407" t="s">
        <v>364</v>
      </c>
      <c r="F7" s="407" t="s">
        <v>365</v>
      </c>
      <c r="G7" s="407" t="s">
        <v>328</v>
      </c>
      <c r="H7" s="407" t="s">
        <v>366</v>
      </c>
      <c r="I7" s="407" t="s">
        <v>367</v>
      </c>
      <c r="J7" s="409"/>
      <c r="K7" s="412"/>
      <c r="L7" s="229"/>
    </row>
    <row r="8" spans="2:12" ht="18" customHeight="1" thickBot="1">
      <c r="B8" s="417"/>
      <c r="C8" s="419"/>
      <c r="D8" s="408"/>
      <c r="E8" s="408"/>
      <c r="F8" s="408"/>
      <c r="G8" s="408"/>
      <c r="H8" s="408"/>
      <c r="I8" s="408"/>
      <c r="J8" s="410"/>
      <c r="K8" s="413"/>
      <c r="L8" s="230"/>
    </row>
    <row r="9" spans="2:11" ht="27" customHeight="1" hidden="1">
      <c r="B9" s="203" t="s">
        <v>329</v>
      </c>
      <c r="C9" s="200">
        <f>D9+G9</f>
        <v>1850</v>
      </c>
      <c r="D9" s="200">
        <f>(E9-F9)</f>
        <v>4743</v>
      </c>
      <c r="E9" s="200">
        <v>7825</v>
      </c>
      <c r="F9" s="200">
        <v>3082</v>
      </c>
      <c r="G9" s="200">
        <f>(H9-I9)</f>
        <v>-2893</v>
      </c>
      <c r="H9" s="200">
        <v>27795</v>
      </c>
      <c r="I9" s="200">
        <v>30688</v>
      </c>
      <c r="J9" s="200">
        <v>3982</v>
      </c>
      <c r="K9" s="202">
        <v>635</v>
      </c>
    </row>
    <row r="10" spans="2:11" ht="27" customHeight="1" hidden="1">
      <c r="B10" s="203" t="s">
        <v>330</v>
      </c>
      <c r="C10" s="200">
        <f>D10+G10</f>
        <v>684</v>
      </c>
      <c r="D10" s="200">
        <f>(E10-F10)</f>
        <v>4653</v>
      </c>
      <c r="E10" s="200">
        <v>7762</v>
      </c>
      <c r="F10" s="200">
        <v>3109</v>
      </c>
      <c r="G10" s="200">
        <f>(H10-I10)</f>
        <v>-3969</v>
      </c>
      <c r="H10" s="200">
        <v>26858</v>
      </c>
      <c r="I10" s="200">
        <v>30827</v>
      </c>
      <c r="J10" s="200">
        <v>3743</v>
      </c>
      <c r="K10" s="202">
        <v>595</v>
      </c>
    </row>
    <row r="11" spans="2:11" ht="27" customHeight="1" hidden="1">
      <c r="B11" s="203" t="s">
        <v>331</v>
      </c>
      <c r="C11" s="200">
        <f>D11+G11</f>
        <v>77</v>
      </c>
      <c r="D11" s="200">
        <f>(E11-F11)</f>
        <v>4396</v>
      </c>
      <c r="E11" s="200">
        <v>7511</v>
      </c>
      <c r="F11" s="200">
        <v>3115</v>
      </c>
      <c r="G11" s="200">
        <f>(H11-I11)</f>
        <v>-4319</v>
      </c>
      <c r="H11" s="200">
        <v>26424</v>
      </c>
      <c r="I11" s="200">
        <v>30743</v>
      </c>
      <c r="J11" s="200">
        <v>3820</v>
      </c>
      <c r="K11" s="202">
        <v>695</v>
      </c>
    </row>
    <row r="12" spans="2:11" ht="24.75" customHeight="1" hidden="1">
      <c r="B12" s="203"/>
      <c r="C12" s="200"/>
      <c r="D12" s="200"/>
      <c r="E12" s="200"/>
      <c r="F12" s="200"/>
      <c r="G12" s="200"/>
      <c r="H12" s="200"/>
      <c r="I12" s="200"/>
      <c r="J12" s="200"/>
      <c r="K12" s="202"/>
    </row>
    <row r="13" spans="2:11" ht="27" customHeight="1" hidden="1">
      <c r="B13" s="203" t="s">
        <v>332</v>
      </c>
      <c r="C13" s="200">
        <f>D13+G13</f>
        <v>1483</v>
      </c>
      <c r="D13" s="200">
        <f>(E13-F13)</f>
        <v>4359</v>
      </c>
      <c r="E13" s="200">
        <v>7471</v>
      </c>
      <c r="F13" s="200">
        <v>3112</v>
      </c>
      <c r="G13" s="200">
        <f>(H13-I13)</f>
        <v>-2876</v>
      </c>
      <c r="H13" s="200">
        <v>31421</v>
      </c>
      <c r="I13" s="200">
        <v>34297</v>
      </c>
      <c r="J13" s="200">
        <v>3510</v>
      </c>
      <c r="K13" s="202">
        <v>642</v>
      </c>
    </row>
    <row r="14" spans="2:11" ht="27" customHeight="1" hidden="1">
      <c r="B14" s="203" t="s">
        <v>317</v>
      </c>
      <c r="C14" s="200">
        <f>D14+G14</f>
        <v>-976</v>
      </c>
      <c r="D14" s="199">
        <f>(E14-F14)</f>
        <v>2876</v>
      </c>
      <c r="E14" s="200">
        <v>5992</v>
      </c>
      <c r="F14" s="200">
        <v>3116</v>
      </c>
      <c r="G14" s="200">
        <f>(H14-I14)</f>
        <v>-3852</v>
      </c>
      <c r="H14" s="200">
        <v>28856</v>
      </c>
      <c r="I14" s="200">
        <v>32708</v>
      </c>
      <c r="J14" s="200">
        <v>3031</v>
      </c>
      <c r="K14" s="202">
        <v>808</v>
      </c>
    </row>
    <row r="15" spans="2:11" ht="27" customHeight="1" hidden="1">
      <c r="B15" s="203" t="s">
        <v>318</v>
      </c>
      <c r="C15" s="200">
        <f>D15+G15</f>
        <v>-623</v>
      </c>
      <c r="D15" s="199">
        <f>(E15-F15)</f>
        <v>2789</v>
      </c>
      <c r="E15" s="200">
        <v>5951</v>
      </c>
      <c r="F15" s="200">
        <v>3162</v>
      </c>
      <c r="G15" s="200">
        <f>(H15-I15)</f>
        <v>-3412</v>
      </c>
      <c r="H15" s="200">
        <v>24185</v>
      </c>
      <c r="I15" s="200">
        <v>27597</v>
      </c>
      <c r="J15" s="200">
        <v>3526</v>
      </c>
      <c r="K15" s="202">
        <v>917</v>
      </c>
    </row>
    <row r="16" spans="2:11" ht="27" customHeight="1" hidden="1">
      <c r="B16" s="203" t="s">
        <v>319</v>
      </c>
      <c r="C16" s="200">
        <f>D16+G16</f>
        <v>182</v>
      </c>
      <c r="D16" s="199">
        <f>(E16-F16)</f>
        <v>3207</v>
      </c>
      <c r="E16" s="200">
        <v>6388</v>
      </c>
      <c r="F16" s="200">
        <v>3181</v>
      </c>
      <c r="G16" s="200">
        <f>(H16-I16)</f>
        <v>-3025</v>
      </c>
      <c r="H16" s="200">
        <v>24256</v>
      </c>
      <c r="I16" s="200">
        <v>27281</v>
      </c>
      <c r="J16" s="200">
        <v>3645</v>
      </c>
      <c r="K16" s="202">
        <v>937</v>
      </c>
    </row>
    <row r="17" spans="2:11" ht="27" customHeight="1" hidden="1">
      <c r="B17" s="203" t="s">
        <v>320</v>
      </c>
      <c r="C17" s="200">
        <f>D17+G17</f>
        <v>613</v>
      </c>
      <c r="D17" s="199">
        <f>(E17-F17)</f>
        <v>2328</v>
      </c>
      <c r="E17" s="200">
        <v>5487</v>
      </c>
      <c r="F17" s="200">
        <v>3159</v>
      </c>
      <c r="G17" s="200">
        <f>(H17-I17)</f>
        <v>-1715</v>
      </c>
      <c r="H17" s="200">
        <v>27695</v>
      </c>
      <c r="I17" s="200">
        <v>29410</v>
      </c>
      <c r="J17" s="200">
        <v>3357</v>
      </c>
      <c r="K17" s="202">
        <v>1054</v>
      </c>
    </row>
    <row r="18" spans="2:11" ht="24.75" customHeight="1" hidden="1">
      <c r="B18" s="205"/>
      <c r="C18" s="204"/>
      <c r="D18" s="199"/>
      <c r="E18" s="200"/>
      <c r="F18" s="206"/>
      <c r="G18" s="206"/>
      <c r="H18" s="206"/>
      <c r="I18" s="206"/>
      <c r="J18" s="206"/>
      <c r="K18" s="206"/>
    </row>
    <row r="19" spans="2:11" ht="27" customHeight="1" hidden="1">
      <c r="B19" s="203" t="s">
        <v>368</v>
      </c>
      <c r="C19" s="200">
        <f>D19+G19</f>
        <v>-1692</v>
      </c>
      <c r="D19" s="231">
        <f aca="true" t="shared" si="0" ref="D19:K19">SUM(D20:D23)</f>
        <v>1809</v>
      </c>
      <c r="E19" s="200">
        <f t="shared" si="0"/>
        <v>5092</v>
      </c>
      <c r="F19" s="200">
        <f t="shared" si="0"/>
        <v>3283</v>
      </c>
      <c r="G19" s="200">
        <f t="shared" si="0"/>
        <v>-3501</v>
      </c>
      <c r="H19" s="200">
        <f t="shared" si="0"/>
        <v>31659</v>
      </c>
      <c r="I19" s="200">
        <f t="shared" si="0"/>
        <v>35160</v>
      </c>
      <c r="J19" s="200">
        <f t="shared" si="0"/>
        <v>3334</v>
      </c>
      <c r="K19" s="202">
        <f t="shared" si="0"/>
        <v>1146</v>
      </c>
    </row>
    <row r="20" spans="2:11" ht="27" customHeight="1" hidden="1">
      <c r="B20" s="203" t="s">
        <v>333</v>
      </c>
      <c r="C20" s="200">
        <f>D20+G20</f>
        <v>216</v>
      </c>
      <c r="D20" s="199">
        <f>(E20-F20)</f>
        <v>357</v>
      </c>
      <c r="E20" s="200">
        <v>1216</v>
      </c>
      <c r="F20" s="200">
        <v>859</v>
      </c>
      <c r="G20" s="200">
        <f>(H20-I20)</f>
        <v>-141</v>
      </c>
      <c r="H20" s="200">
        <v>10865</v>
      </c>
      <c r="I20" s="200">
        <v>11006</v>
      </c>
      <c r="J20" s="200">
        <v>849</v>
      </c>
      <c r="K20" s="202">
        <v>269</v>
      </c>
    </row>
    <row r="21" spans="2:11" ht="27" customHeight="1" hidden="1">
      <c r="B21" s="203" t="s">
        <v>1</v>
      </c>
      <c r="C21" s="200">
        <f>D21+G21</f>
        <v>-865</v>
      </c>
      <c r="D21" s="199">
        <f>(E21-F21)</f>
        <v>457</v>
      </c>
      <c r="E21" s="200">
        <v>1240</v>
      </c>
      <c r="F21" s="200">
        <v>783</v>
      </c>
      <c r="G21" s="200">
        <f>(H21-I21)</f>
        <v>-1322</v>
      </c>
      <c r="H21" s="200">
        <v>6881</v>
      </c>
      <c r="I21" s="200">
        <v>8203</v>
      </c>
      <c r="J21" s="200">
        <v>806</v>
      </c>
      <c r="K21" s="202">
        <v>272</v>
      </c>
    </row>
    <row r="22" spans="2:11" ht="27" customHeight="1" hidden="1">
      <c r="B22" s="203" t="s">
        <v>2</v>
      </c>
      <c r="C22" s="200">
        <f>D22+G22</f>
        <v>-697</v>
      </c>
      <c r="D22" s="199">
        <f>(E22-F22)</f>
        <v>429</v>
      </c>
      <c r="E22" s="200">
        <v>1276</v>
      </c>
      <c r="F22" s="200">
        <v>847</v>
      </c>
      <c r="G22" s="200">
        <f>(H22-I22)</f>
        <v>-1126</v>
      </c>
      <c r="H22" s="200">
        <v>8290</v>
      </c>
      <c r="I22" s="200">
        <v>9416</v>
      </c>
      <c r="J22" s="200">
        <v>672</v>
      </c>
      <c r="K22" s="202">
        <v>320</v>
      </c>
    </row>
    <row r="23" spans="2:11" ht="27" customHeight="1" hidden="1">
      <c r="B23" s="203" t="s">
        <v>334</v>
      </c>
      <c r="C23" s="200">
        <f>D23+G23</f>
        <v>-346</v>
      </c>
      <c r="D23" s="199">
        <f>(E23-F23)</f>
        <v>566</v>
      </c>
      <c r="E23" s="200">
        <v>1360</v>
      </c>
      <c r="F23" s="200">
        <v>794</v>
      </c>
      <c r="G23" s="200">
        <f>(H23-I23)</f>
        <v>-912</v>
      </c>
      <c r="H23" s="200">
        <v>5623</v>
      </c>
      <c r="I23" s="200">
        <v>6535</v>
      </c>
      <c r="J23" s="200">
        <v>1007</v>
      </c>
      <c r="K23" s="202">
        <v>285</v>
      </c>
    </row>
    <row r="24" spans="2:11" ht="24.75" customHeight="1" hidden="1">
      <c r="B24" s="205"/>
      <c r="C24" s="204"/>
      <c r="D24" s="206"/>
      <c r="E24" s="206"/>
      <c r="F24" s="206"/>
      <c r="G24" s="206"/>
      <c r="H24" s="206"/>
      <c r="I24" s="200"/>
      <c r="J24" s="206"/>
      <c r="K24" s="206"/>
    </row>
    <row r="25" spans="2:11" ht="27" customHeight="1" hidden="1">
      <c r="B25" s="232" t="s">
        <v>0</v>
      </c>
      <c r="C25" s="210">
        <f>SUM(C26:C37)</f>
        <v>-822</v>
      </c>
      <c r="D25" s="231">
        <f aca="true" t="shared" si="1" ref="D25:K25">SUM(D26:D37)</f>
        <v>1597</v>
      </c>
      <c r="E25" s="231">
        <f t="shared" si="1"/>
        <v>4701</v>
      </c>
      <c r="F25" s="231">
        <f t="shared" si="1"/>
        <v>3104</v>
      </c>
      <c r="G25" s="210">
        <f t="shared" si="1"/>
        <v>-2419</v>
      </c>
      <c r="H25" s="231">
        <f t="shared" si="1"/>
        <v>24068</v>
      </c>
      <c r="I25" s="231">
        <f t="shared" si="1"/>
        <v>26487</v>
      </c>
      <c r="J25" s="231">
        <f t="shared" si="1"/>
        <v>3237</v>
      </c>
      <c r="K25" s="231">
        <f t="shared" si="1"/>
        <v>1147</v>
      </c>
    </row>
    <row r="26" spans="2:11" ht="27" customHeight="1" hidden="1">
      <c r="B26" s="233" t="s">
        <v>369</v>
      </c>
      <c r="C26" s="210">
        <f>SUM(D26,G26)</f>
        <v>12</v>
      </c>
      <c r="D26" s="231">
        <f>E26-F26</f>
        <v>157</v>
      </c>
      <c r="E26" s="231">
        <v>403</v>
      </c>
      <c r="F26" s="231">
        <v>246</v>
      </c>
      <c r="G26" s="210">
        <f>H26-I26</f>
        <v>-145</v>
      </c>
      <c r="H26" s="231">
        <v>1932</v>
      </c>
      <c r="I26" s="231">
        <v>2077</v>
      </c>
      <c r="J26" s="231">
        <v>356</v>
      </c>
      <c r="K26" s="231">
        <v>74</v>
      </c>
    </row>
    <row r="27" spans="2:11" ht="27" customHeight="1" hidden="1">
      <c r="B27" s="233" t="s">
        <v>370</v>
      </c>
      <c r="C27" s="210">
        <f aca="true" t="shared" si="2" ref="C27:C38">SUM(D27,G27)</f>
        <v>-130</v>
      </c>
      <c r="D27" s="231">
        <f aca="true" t="shared" si="3" ref="D27:D37">E27-F27</f>
        <v>85</v>
      </c>
      <c r="E27" s="231">
        <v>376</v>
      </c>
      <c r="F27" s="231">
        <v>291</v>
      </c>
      <c r="G27" s="210">
        <f aca="true" t="shared" si="4" ref="G27:G37">H27-I27</f>
        <v>-215</v>
      </c>
      <c r="H27" s="231">
        <v>2084</v>
      </c>
      <c r="I27" s="231">
        <v>2299</v>
      </c>
      <c r="J27" s="231">
        <v>201</v>
      </c>
      <c r="K27" s="231">
        <v>80</v>
      </c>
    </row>
    <row r="28" spans="2:11" ht="27" customHeight="1" hidden="1">
      <c r="B28" s="212" t="s">
        <v>371</v>
      </c>
      <c r="C28" s="210">
        <f t="shared" si="2"/>
        <v>-35</v>
      </c>
      <c r="D28" s="231">
        <f t="shared" si="3"/>
        <v>147</v>
      </c>
      <c r="E28" s="231">
        <v>414</v>
      </c>
      <c r="F28" s="231">
        <v>267</v>
      </c>
      <c r="G28" s="210">
        <f t="shared" si="4"/>
        <v>-182</v>
      </c>
      <c r="H28" s="231">
        <v>1893</v>
      </c>
      <c r="I28" s="231">
        <v>2075</v>
      </c>
      <c r="J28" s="231">
        <v>231</v>
      </c>
      <c r="K28" s="231">
        <v>94</v>
      </c>
    </row>
    <row r="29" spans="2:11" ht="27" customHeight="1" hidden="1">
      <c r="B29" s="212" t="s">
        <v>372</v>
      </c>
      <c r="C29" s="210">
        <f t="shared" si="2"/>
        <v>-157</v>
      </c>
      <c r="D29" s="231">
        <f t="shared" si="3"/>
        <v>57</v>
      </c>
      <c r="E29" s="231">
        <v>350</v>
      </c>
      <c r="F29" s="231">
        <v>293</v>
      </c>
      <c r="G29" s="210">
        <f t="shared" si="4"/>
        <v>-214</v>
      </c>
      <c r="H29" s="231">
        <v>1753</v>
      </c>
      <c r="I29" s="231">
        <v>1967</v>
      </c>
      <c r="J29" s="231">
        <v>275</v>
      </c>
      <c r="K29" s="231">
        <v>94</v>
      </c>
    </row>
    <row r="30" spans="2:11" ht="27" customHeight="1" hidden="1">
      <c r="B30" s="212" t="s">
        <v>373</v>
      </c>
      <c r="C30" s="210">
        <f t="shared" si="2"/>
        <v>-133</v>
      </c>
      <c r="D30" s="231">
        <f t="shared" si="3"/>
        <v>66</v>
      </c>
      <c r="E30" s="231">
        <v>347</v>
      </c>
      <c r="F30" s="231">
        <v>281</v>
      </c>
      <c r="G30" s="210">
        <f t="shared" si="4"/>
        <v>-199</v>
      </c>
      <c r="H30" s="231">
        <v>2117</v>
      </c>
      <c r="I30" s="231">
        <v>2316</v>
      </c>
      <c r="J30" s="231">
        <v>286</v>
      </c>
      <c r="K30" s="231">
        <v>91</v>
      </c>
    </row>
    <row r="31" spans="2:11" ht="27" customHeight="1" hidden="1">
      <c r="B31" s="212" t="s">
        <v>374</v>
      </c>
      <c r="C31" s="210">
        <f t="shared" si="2"/>
        <v>-58</v>
      </c>
      <c r="D31" s="231">
        <f t="shared" si="3"/>
        <v>148</v>
      </c>
      <c r="E31" s="231">
        <v>395</v>
      </c>
      <c r="F31" s="231">
        <v>247</v>
      </c>
      <c r="G31" s="210">
        <f t="shared" si="4"/>
        <v>-206</v>
      </c>
      <c r="H31" s="231">
        <v>2091</v>
      </c>
      <c r="I31" s="231">
        <v>2297</v>
      </c>
      <c r="J31" s="231">
        <v>229</v>
      </c>
      <c r="K31" s="231">
        <v>89</v>
      </c>
    </row>
    <row r="32" spans="2:11" ht="27" customHeight="1" hidden="1">
      <c r="B32" s="212" t="s">
        <v>375</v>
      </c>
      <c r="C32" s="210">
        <f t="shared" si="2"/>
        <v>-148</v>
      </c>
      <c r="D32" s="231">
        <f t="shared" si="3"/>
        <v>140</v>
      </c>
      <c r="E32" s="231">
        <v>408</v>
      </c>
      <c r="F32" s="231">
        <v>268</v>
      </c>
      <c r="G32" s="210">
        <f t="shared" si="4"/>
        <v>-288</v>
      </c>
      <c r="H32" s="231">
        <v>2168</v>
      </c>
      <c r="I32" s="231">
        <v>2456</v>
      </c>
      <c r="J32" s="231">
        <v>226</v>
      </c>
      <c r="K32" s="231">
        <v>116</v>
      </c>
    </row>
    <row r="33" spans="2:11" ht="27" customHeight="1" hidden="1">
      <c r="B33" s="212" t="s">
        <v>376</v>
      </c>
      <c r="C33" s="210">
        <f t="shared" si="2"/>
        <v>-7</v>
      </c>
      <c r="D33" s="231">
        <f t="shared" si="3"/>
        <v>149</v>
      </c>
      <c r="E33" s="231">
        <v>375</v>
      </c>
      <c r="F33" s="231">
        <v>226</v>
      </c>
      <c r="G33" s="210">
        <f t="shared" si="4"/>
        <v>-156</v>
      </c>
      <c r="H33" s="231">
        <v>2286</v>
      </c>
      <c r="I33" s="231">
        <v>2442</v>
      </c>
      <c r="J33" s="231">
        <v>148</v>
      </c>
      <c r="K33" s="231">
        <v>101</v>
      </c>
    </row>
    <row r="34" spans="2:11" ht="27" customHeight="1" hidden="1">
      <c r="B34" s="212" t="s">
        <v>377</v>
      </c>
      <c r="C34" s="210">
        <f t="shared" si="2"/>
        <v>-126</v>
      </c>
      <c r="D34" s="231">
        <f t="shared" si="3"/>
        <v>145</v>
      </c>
      <c r="E34" s="231">
        <v>392</v>
      </c>
      <c r="F34" s="231">
        <v>247</v>
      </c>
      <c r="G34" s="210">
        <f t="shared" si="4"/>
        <v>-271</v>
      </c>
      <c r="H34" s="231">
        <v>2283</v>
      </c>
      <c r="I34" s="231">
        <v>2554</v>
      </c>
      <c r="J34" s="231">
        <v>263</v>
      </c>
      <c r="K34" s="231">
        <v>102</v>
      </c>
    </row>
    <row r="35" spans="2:11" ht="27" customHeight="1" hidden="1">
      <c r="B35" s="212" t="s">
        <v>378</v>
      </c>
      <c r="C35" s="210">
        <f t="shared" si="2"/>
        <v>-15</v>
      </c>
      <c r="D35" s="231">
        <f t="shared" si="3"/>
        <v>154</v>
      </c>
      <c r="E35" s="231">
        <v>415</v>
      </c>
      <c r="F35" s="231">
        <v>261</v>
      </c>
      <c r="G35" s="210">
        <f t="shared" si="4"/>
        <v>-169</v>
      </c>
      <c r="H35" s="231">
        <v>1857</v>
      </c>
      <c r="I35" s="231">
        <v>2026</v>
      </c>
      <c r="J35" s="231">
        <v>295</v>
      </c>
      <c r="K35" s="231">
        <v>94</v>
      </c>
    </row>
    <row r="36" spans="2:11" ht="27" customHeight="1" hidden="1">
      <c r="B36" s="212" t="s">
        <v>379</v>
      </c>
      <c r="C36" s="210">
        <f t="shared" si="2"/>
        <v>18</v>
      </c>
      <c r="D36" s="231">
        <f t="shared" si="3"/>
        <v>194</v>
      </c>
      <c r="E36" s="231">
        <v>413</v>
      </c>
      <c r="F36" s="231">
        <v>219</v>
      </c>
      <c r="G36" s="210">
        <f t="shared" si="4"/>
        <v>-176</v>
      </c>
      <c r="H36" s="231">
        <v>1603</v>
      </c>
      <c r="I36" s="231">
        <v>1779</v>
      </c>
      <c r="J36" s="231">
        <v>291</v>
      </c>
      <c r="K36" s="231">
        <v>118</v>
      </c>
    </row>
    <row r="37" spans="2:11" ht="27" customHeight="1" hidden="1">
      <c r="B37" s="212" t="s">
        <v>380</v>
      </c>
      <c r="C37" s="210">
        <f t="shared" si="2"/>
        <v>-43</v>
      </c>
      <c r="D37" s="231">
        <f t="shared" si="3"/>
        <v>155</v>
      </c>
      <c r="E37" s="231">
        <v>413</v>
      </c>
      <c r="F37" s="231">
        <v>258</v>
      </c>
      <c r="G37" s="210">
        <f t="shared" si="4"/>
        <v>-198</v>
      </c>
      <c r="H37" s="231">
        <v>2001</v>
      </c>
      <c r="I37" s="231">
        <v>2199</v>
      </c>
      <c r="J37" s="231">
        <v>436</v>
      </c>
      <c r="K37" s="231">
        <v>94</v>
      </c>
    </row>
    <row r="38" spans="2:11" ht="34.5" customHeight="1" hidden="1">
      <c r="B38" s="213" t="s">
        <v>381</v>
      </c>
      <c r="C38" s="234">
        <f t="shared" si="2"/>
        <v>-999</v>
      </c>
      <c r="D38" s="210">
        <f>SUM(D39:D50)</f>
        <v>1267</v>
      </c>
      <c r="E38" s="210">
        <f aca="true" t="shared" si="5" ref="E38:J38">SUM(E39:E50)</f>
        <v>4428</v>
      </c>
      <c r="F38" s="210">
        <f t="shared" si="5"/>
        <v>3161</v>
      </c>
      <c r="G38" s="210">
        <f t="shared" si="5"/>
        <v>-2266</v>
      </c>
      <c r="H38" s="210">
        <f t="shared" si="5"/>
        <v>23748</v>
      </c>
      <c r="I38" s="210">
        <f t="shared" si="5"/>
        <v>26014</v>
      </c>
      <c r="J38" s="235">
        <f t="shared" si="5"/>
        <v>2597</v>
      </c>
      <c r="K38" s="235">
        <f>SUM(K39:K50)</f>
        <v>1135</v>
      </c>
    </row>
    <row r="39" spans="2:11" ht="27" customHeight="1" hidden="1">
      <c r="B39" s="212" t="s">
        <v>335</v>
      </c>
      <c r="C39" s="234">
        <f aca="true" t="shared" si="6" ref="C39:C45">SUM(D39,G39)</f>
        <v>-70</v>
      </c>
      <c r="D39" s="210">
        <f aca="true" t="shared" si="7" ref="D39:D45">E39-F39</f>
        <v>72</v>
      </c>
      <c r="E39" s="210">
        <v>349</v>
      </c>
      <c r="F39" s="210">
        <v>277</v>
      </c>
      <c r="G39" s="210">
        <f aca="true" t="shared" si="8" ref="G39:G45">H39-I39</f>
        <v>-142</v>
      </c>
      <c r="H39" s="210">
        <v>1597</v>
      </c>
      <c r="I39" s="210">
        <v>1739</v>
      </c>
      <c r="J39" s="210">
        <v>410</v>
      </c>
      <c r="K39" s="235">
        <v>63</v>
      </c>
    </row>
    <row r="40" spans="2:11" ht="27" customHeight="1" hidden="1">
      <c r="B40" s="214" t="s">
        <v>76</v>
      </c>
      <c r="C40" s="234">
        <f t="shared" si="6"/>
        <v>-285</v>
      </c>
      <c r="D40" s="210">
        <f t="shared" si="7"/>
        <v>50</v>
      </c>
      <c r="E40" s="210">
        <v>347</v>
      </c>
      <c r="F40" s="210">
        <v>297</v>
      </c>
      <c r="G40" s="210">
        <f t="shared" si="8"/>
        <v>-335</v>
      </c>
      <c r="H40" s="210">
        <v>2118</v>
      </c>
      <c r="I40" s="210">
        <v>2453</v>
      </c>
      <c r="J40" s="210">
        <v>266</v>
      </c>
      <c r="K40" s="235">
        <v>90</v>
      </c>
    </row>
    <row r="41" spans="2:11" ht="27" customHeight="1" hidden="1">
      <c r="B41" s="214" t="s">
        <v>12</v>
      </c>
      <c r="C41" s="210">
        <f t="shared" si="6"/>
        <v>-172</v>
      </c>
      <c r="D41" s="210">
        <f t="shared" si="7"/>
        <v>83</v>
      </c>
      <c r="E41" s="210">
        <v>399</v>
      </c>
      <c r="F41" s="210">
        <v>316</v>
      </c>
      <c r="G41" s="210">
        <f t="shared" si="8"/>
        <v>-255</v>
      </c>
      <c r="H41" s="210">
        <v>1687</v>
      </c>
      <c r="I41" s="210">
        <v>1942</v>
      </c>
      <c r="J41" s="210">
        <v>218</v>
      </c>
      <c r="K41" s="235">
        <v>111</v>
      </c>
    </row>
    <row r="42" spans="2:11" ht="34.5" customHeight="1" hidden="1">
      <c r="B42" s="215" t="s">
        <v>382</v>
      </c>
      <c r="C42" s="210">
        <f t="shared" si="6"/>
        <v>-144</v>
      </c>
      <c r="D42" s="210">
        <f t="shared" si="7"/>
        <v>77</v>
      </c>
      <c r="E42" s="210">
        <v>331</v>
      </c>
      <c r="F42" s="210">
        <v>254</v>
      </c>
      <c r="G42" s="210">
        <f t="shared" si="8"/>
        <v>-221</v>
      </c>
      <c r="H42" s="210">
        <v>1985</v>
      </c>
      <c r="I42" s="210">
        <v>2206</v>
      </c>
      <c r="J42" s="210">
        <v>149</v>
      </c>
      <c r="K42" s="235">
        <v>93</v>
      </c>
    </row>
    <row r="43" spans="2:11" ht="34.5" customHeight="1" hidden="1">
      <c r="B43" s="215" t="s">
        <v>78</v>
      </c>
      <c r="C43" s="210">
        <f t="shared" si="6"/>
        <v>-137</v>
      </c>
      <c r="D43" s="210">
        <f t="shared" si="7"/>
        <v>68</v>
      </c>
      <c r="E43" s="210">
        <v>326</v>
      </c>
      <c r="F43" s="210">
        <v>258</v>
      </c>
      <c r="G43" s="210">
        <f t="shared" si="8"/>
        <v>-205</v>
      </c>
      <c r="H43" s="210">
        <v>2026</v>
      </c>
      <c r="I43" s="210">
        <v>2231</v>
      </c>
      <c r="J43" s="210">
        <v>221</v>
      </c>
      <c r="K43" s="235">
        <v>93</v>
      </c>
    </row>
    <row r="44" spans="2:11" ht="34.5" customHeight="1" hidden="1">
      <c r="B44" s="215" t="s">
        <v>79</v>
      </c>
      <c r="C44" s="210">
        <f t="shared" si="6"/>
        <v>-164</v>
      </c>
      <c r="D44" s="210">
        <f>E44-F44</f>
        <v>92</v>
      </c>
      <c r="E44" s="210">
        <v>352</v>
      </c>
      <c r="F44" s="210">
        <v>260</v>
      </c>
      <c r="G44" s="210">
        <f>H44-I44</f>
        <v>-256</v>
      </c>
      <c r="H44" s="210">
        <v>2220</v>
      </c>
      <c r="I44" s="210">
        <v>2476</v>
      </c>
      <c r="J44" s="210">
        <v>167</v>
      </c>
      <c r="K44" s="235">
        <v>97</v>
      </c>
    </row>
    <row r="45" spans="2:11" ht="34.5" customHeight="1" hidden="1">
      <c r="B45" s="215" t="s">
        <v>80</v>
      </c>
      <c r="C45" s="210">
        <f t="shared" si="6"/>
        <v>-28</v>
      </c>
      <c r="D45" s="210">
        <f t="shared" si="7"/>
        <v>110</v>
      </c>
      <c r="E45" s="210">
        <v>373</v>
      </c>
      <c r="F45" s="210">
        <v>263</v>
      </c>
      <c r="G45" s="210">
        <f t="shared" si="8"/>
        <v>-138</v>
      </c>
      <c r="H45" s="210">
        <v>2188</v>
      </c>
      <c r="I45" s="210">
        <v>2326</v>
      </c>
      <c r="J45" s="210">
        <v>181</v>
      </c>
      <c r="K45" s="235">
        <v>86</v>
      </c>
    </row>
    <row r="46" spans="2:11" ht="34.5" customHeight="1" hidden="1">
      <c r="B46" s="215" t="s">
        <v>13</v>
      </c>
      <c r="C46" s="210">
        <f>SUM(D46,G46)</f>
        <v>-36</v>
      </c>
      <c r="D46" s="210">
        <f>E46-F46</f>
        <v>109</v>
      </c>
      <c r="E46" s="210">
        <v>374</v>
      </c>
      <c r="F46" s="210">
        <v>265</v>
      </c>
      <c r="G46" s="210">
        <f>H46-I46</f>
        <v>-145</v>
      </c>
      <c r="H46" s="210">
        <v>2488</v>
      </c>
      <c r="I46" s="210">
        <v>2633</v>
      </c>
      <c r="J46" s="210">
        <v>186</v>
      </c>
      <c r="K46" s="235">
        <v>106</v>
      </c>
    </row>
    <row r="47" spans="2:11" ht="34.5" customHeight="1" hidden="1">
      <c r="B47" s="215" t="s">
        <v>81</v>
      </c>
      <c r="C47" s="210">
        <f>SUM(D47,G47)</f>
        <v>-17</v>
      </c>
      <c r="D47" s="210">
        <f>E47-F47</f>
        <v>128</v>
      </c>
      <c r="E47" s="210">
        <v>359</v>
      </c>
      <c r="F47" s="210">
        <v>231</v>
      </c>
      <c r="G47" s="210">
        <f>H47-I47</f>
        <v>-145</v>
      </c>
      <c r="H47" s="210">
        <v>2252</v>
      </c>
      <c r="I47" s="210">
        <v>2397</v>
      </c>
      <c r="J47" s="210">
        <v>127</v>
      </c>
      <c r="K47" s="235">
        <v>112</v>
      </c>
    </row>
    <row r="48" spans="2:11" ht="34.5" customHeight="1" hidden="1">
      <c r="B48" s="215" t="s">
        <v>82</v>
      </c>
      <c r="C48" s="210">
        <f>SUM(D48,G48)</f>
        <v>8</v>
      </c>
      <c r="D48" s="210">
        <f>E48-F48</f>
        <v>128</v>
      </c>
      <c r="E48" s="210">
        <v>374</v>
      </c>
      <c r="F48" s="210">
        <v>246</v>
      </c>
      <c r="G48" s="210">
        <f>H48-I48</f>
        <v>-120</v>
      </c>
      <c r="H48" s="210">
        <v>1690</v>
      </c>
      <c r="I48" s="210">
        <v>1810</v>
      </c>
      <c r="J48" s="210">
        <v>192</v>
      </c>
      <c r="K48" s="235">
        <v>110</v>
      </c>
    </row>
    <row r="49" spans="2:11" ht="34.5" customHeight="1" hidden="1">
      <c r="B49" s="215" t="s">
        <v>83</v>
      </c>
      <c r="C49" s="210">
        <f>SUM(D49,G49)</f>
        <v>31</v>
      </c>
      <c r="D49" s="210">
        <f>E49-F49</f>
        <v>225</v>
      </c>
      <c r="E49" s="210">
        <v>461</v>
      </c>
      <c r="F49" s="210">
        <v>236</v>
      </c>
      <c r="G49" s="210">
        <f>H49-I49</f>
        <v>-194</v>
      </c>
      <c r="H49" s="210">
        <v>1478</v>
      </c>
      <c r="I49" s="210">
        <v>1672</v>
      </c>
      <c r="J49" s="210">
        <v>230</v>
      </c>
      <c r="K49" s="235">
        <v>79</v>
      </c>
    </row>
    <row r="50" spans="2:11" ht="34.5" customHeight="1" hidden="1">
      <c r="B50" s="215" t="s">
        <v>84</v>
      </c>
      <c r="C50" s="234">
        <f>SUM(D50,G50)</f>
        <v>15</v>
      </c>
      <c r="D50" s="210">
        <f>E50-F50</f>
        <v>125</v>
      </c>
      <c r="E50" s="210">
        <v>383</v>
      </c>
      <c r="F50" s="210">
        <v>258</v>
      </c>
      <c r="G50" s="210">
        <f>H50-I50</f>
        <v>-110</v>
      </c>
      <c r="H50" s="210">
        <v>2019</v>
      </c>
      <c r="I50" s="210">
        <v>2129</v>
      </c>
      <c r="J50" s="210">
        <v>250</v>
      </c>
      <c r="K50" s="235">
        <v>95</v>
      </c>
    </row>
    <row r="51" spans="2:11" ht="34.5" customHeight="1" hidden="1">
      <c r="B51" s="213" t="s">
        <v>383</v>
      </c>
      <c r="C51" s="234">
        <f aca="true" t="shared" si="9" ref="C51:J51">SUM(C52:C63)</f>
        <v>-700</v>
      </c>
      <c r="D51" s="210">
        <f t="shared" si="9"/>
        <v>877</v>
      </c>
      <c r="E51" s="210">
        <f t="shared" si="9"/>
        <v>4098</v>
      </c>
      <c r="F51" s="210">
        <f t="shared" si="9"/>
        <v>3221</v>
      </c>
      <c r="G51" s="210">
        <f>SUM(G52:G63)</f>
        <v>-1577</v>
      </c>
      <c r="H51" s="210">
        <f t="shared" si="9"/>
        <v>27389</v>
      </c>
      <c r="I51" s="210">
        <f t="shared" si="9"/>
        <v>28966</v>
      </c>
      <c r="J51" s="210">
        <f t="shared" si="9"/>
        <v>2636</v>
      </c>
      <c r="K51" s="236">
        <f>SUM(K52:K63)</f>
        <v>1149</v>
      </c>
    </row>
    <row r="52" spans="2:11" ht="34.5" customHeight="1" hidden="1">
      <c r="B52" s="215" t="s">
        <v>384</v>
      </c>
      <c r="C52" s="234">
        <f aca="true" t="shared" si="10" ref="C52:C59">SUM(D52,G52)</f>
        <v>-121</v>
      </c>
      <c r="D52" s="210">
        <f aca="true" t="shared" si="11" ref="D52:D59">E52-F52</f>
        <v>53</v>
      </c>
      <c r="E52" s="210">
        <v>349</v>
      </c>
      <c r="F52" s="210">
        <v>296</v>
      </c>
      <c r="G52" s="210">
        <f aca="true" t="shared" si="12" ref="G52:G63">H52-I52</f>
        <v>-174</v>
      </c>
      <c r="H52" s="210">
        <v>1713</v>
      </c>
      <c r="I52" s="210">
        <v>1887</v>
      </c>
      <c r="J52" s="210">
        <v>278</v>
      </c>
      <c r="K52" s="235">
        <v>77</v>
      </c>
    </row>
    <row r="53" spans="2:11" ht="34.5" customHeight="1" hidden="1">
      <c r="B53" s="215" t="s">
        <v>87</v>
      </c>
      <c r="C53" s="234">
        <f t="shared" si="10"/>
        <v>-117</v>
      </c>
      <c r="D53" s="210">
        <f t="shared" si="11"/>
        <v>48</v>
      </c>
      <c r="E53" s="210">
        <v>278</v>
      </c>
      <c r="F53" s="210">
        <v>230</v>
      </c>
      <c r="G53" s="210">
        <f t="shared" si="12"/>
        <v>-165</v>
      </c>
      <c r="H53" s="210">
        <v>1461</v>
      </c>
      <c r="I53" s="210">
        <v>1626</v>
      </c>
      <c r="J53" s="210">
        <v>169</v>
      </c>
      <c r="K53" s="235">
        <v>66</v>
      </c>
    </row>
    <row r="54" spans="2:11" ht="34.5" customHeight="1" hidden="1">
      <c r="B54" s="215" t="s">
        <v>88</v>
      </c>
      <c r="C54" s="234">
        <f t="shared" si="10"/>
        <v>-70</v>
      </c>
      <c r="D54" s="210">
        <f t="shared" si="11"/>
        <v>72</v>
      </c>
      <c r="E54" s="210">
        <v>381</v>
      </c>
      <c r="F54" s="210">
        <v>309</v>
      </c>
      <c r="G54" s="210">
        <f t="shared" si="12"/>
        <v>-142</v>
      </c>
      <c r="H54" s="210">
        <v>2349</v>
      </c>
      <c r="I54" s="210">
        <v>2491</v>
      </c>
      <c r="J54" s="210">
        <v>235</v>
      </c>
      <c r="K54" s="235">
        <v>102</v>
      </c>
    </row>
    <row r="55" spans="2:11" ht="34.5" customHeight="1" hidden="1">
      <c r="B55" s="215" t="s">
        <v>382</v>
      </c>
      <c r="C55" s="234">
        <f t="shared" si="10"/>
        <v>-99</v>
      </c>
      <c r="D55" s="210">
        <f t="shared" si="11"/>
        <v>66</v>
      </c>
      <c r="E55" s="210">
        <v>310</v>
      </c>
      <c r="F55" s="210">
        <v>244</v>
      </c>
      <c r="G55" s="210">
        <f t="shared" si="12"/>
        <v>-165</v>
      </c>
      <c r="H55" s="210">
        <v>1931</v>
      </c>
      <c r="I55" s="210">
        <v>2096</v>
      </c>
      <c r="J55" s="210">
        <v>207</v>
      </c>
      <c r="K55" s="235">
        <v>108</v>
      </c>
    </row>
    <row r="56" spans="2:11" ht="34.5" customHeight="1" hidden="1">
      <c r="B56" s="215" t="s">
        <v>78</v>
      </c>
      <c r="C56" s="234">
        <f t="shared" si="10"/>
        <v>-134</v>
      </c>
      <c r="D56" s="210">
        <f t="shared" si="11"/>
        <v>40</v>
      </c>
      <c r="E56" s="210">
        <v>345</v>
      </c>
      <c r="F56" s="210">
        <v>305</v>
      </c>
      <c r="G56" s="210">
        <f t="shared" si="12"/>
        <v>-174</v>
      </c>
      <c r="H56" s="210">
        <v>2602</v>
      </c>
      <c r="I56" s="210">
        <v>2776</v>
      </c>
      <c r="J56" s="210">
        <v>237</v>
      </c>
      <c r="K56" s="235">
        <v>85</v>
      </c>
    </row>
    <row r="57" spans="2:11" ht="34.5" customHeight="1" hidden="1">
      <c r="B57" s="215" t="s">
        <v>79</v>
      </c>
      <c r="C57" s="210">
        <f t="shared" si="10"/>
        <v>-50</v>
      </c>
      <c r="D57" s="210">
        <f t="shared" si="11"/>
        <v>93</v>
      </c>
      <c r="E57" s="210">
        <v>363</v>
      </c>
      <c r="F57" s="210">
        <v>270</v>
      </c>
      <c r="G57" s="210">
        <f t="shared" si="12"/>
        <v>-143</v>
      </c>
      <c r="H57" s="210">
        <v>3519</v>
      </c>
      <c r="I57" s="210">
        <v>3662</v>
      </c>
      <c r="J57" s="210">
        <v>193</v>
      </c>
      <c r="K57" s="235">
        <v>89</v>
      </c>
    </row>
    <row r="58" spans="2:11" ht="34.5" customHeight="1" hidden="1">
      <c r="B58" s="215" t="s">
        <v>80</v>
      </c>
      <c r="C58" s="210">
        <f t="shared" si="10"/>
        <v>-23</v>
      </c>
      <c r="D58" s="210">
        <f t="shared" si="11"/>
        <v>101</v>
      </c>
      <c r="E58" s="210">
        <v>322</v>
      </c>
      <c r="F58" s="210">
        <v>221</v>
      </c>
      <c r="G58" s="210">
        <f t="shared" si="12"/>
        <v>-124</v>
      </c>
      <c r="H58" s="210">
        <v>2893</v>
      </c>
      <c r="I58" s="210">
        <v>3017</v>
      </c>
      <c r="J58" s="210">
        <v>217</v>
      </c>
      <c r="K58" s="235">
        <v>95</v>
      </c>
    </row>
    <row r="59" spans="2:11" ht="34.5" customHeight="1" hidden="1">
      <c r="B59" s="215" t="s">
        <v>13</v>
      </c>
      <c r="C59" s="210">
        <f t="shared" si="10"/>
        <v>-167</v>
      </c>
      <c r="D59" s="210">
        <f t="shared" si="11"/>
        <v>59</v>
      </c>
      <c r="E59" s="210">
        <v>340</v>
      </c>
      <c r="F59" s="210">
        <v>281</v>
      </c>
      <c r="G59" s="210">
        <f t="shared" si="12"/>
        <v>-226</v>
      </c>
      <c r="H59" s="210">
        <v>2705</v>
      </c>
      <c r="I59" s="210">
        <v>2931</v>
      </c>
      <c r="J59" s="210">
        <v>161</v>
      </c>
      <c r="K59" s="235">
        <v>108</v>
      </c>
    </row>
    <row r="60" spans="2:11" ht="34.5" customHeight="1" hidden="1">
      <c r="B60" s="215" t="s">
        <v>81</v>
      </c>
      <c r="C60" s="234">
        <f>SUM(D60,G60)</f>
        <v>-38</v>
      </c>
      <c r="D60" s="210">
        <f>E60-F60</f>
        <v>73</v>
      </c>
      <c r="E60" s="210">
        <v>350</v>
      </c>
      <c r="F60" s="210">
        <v>277</v>
      </c>
      <c r="G60" s="210">
        <f t="shared" si="12"/>
        <v>-111</v>
      </c>
      <c r="H60" s="210">
        <v>2265</v>
      </c>
      <c r="I60" s="210">
        <v>2376</v>
      </c>
      <c r="J60" s="210">
        <v>160</v>
      </c>
      <c r="K60" s="235">
        <v>117</v>
      </c>
    </row>
    <row r="61" spans="2:11" ht="34.5" customHeight="1" hidden="1">
      <c r="B61" s="215" t="s">
        <v>82</v>
      </c>
      <c r="C61" s="210">
        <f>SUM(D61,G61)</f>
        <v>33</v>
      </c>
      <c r="D61" s="210">
        <f>E61-F61</f>
        <v>84</v>
      </c>
      <c r="E61" s="210">
        <v>340</v>
      </c>
      <c r="F61" s="210">
        <v>256</v>
      </c>
      <c r="G61" s="210">
        <f t="shared" si="12"/>
        <v>-51</v>
      </c>
      <c r="H61" s="210">
        <v>1588</v>
      </c>
      <c r="I61" s="210">
        <v>1639</v>
      </c>
      <c r="J61" s="210">
        <v>231</v>
      </c>
      <c r="K61" s="235">
        <v>107</v>
      </c>
    </row>
    <row r="62" spans="2:11" ht="34.5" customHeight="1" hidden="1">
      <c r="B62" s="215" t="s">
        <v>83</v>
      </c>
      <c r="C62" s="210">
        <f>SUM(D62,G62)</f>
        <v>63</v>
      </c>
      <c r="D62" s="210">
        <f>E62-F62</f>
        <v>89</v>
      </c>
      <c r="E62" s="210">
        <v>350</v>
      </c>
      <c r="F62" s="210">
        <v>261</v>
      </c>
      <c r="G62" s="210">
        <f t="shared" si="12"/>
        <v>-26</v>
      </c>
      <c r="H62" s="210">
        <v>1549</v>
      </c>
      <c r="I62" s="210">
        <v>1575</v>
      </c>
      <c r="J62" s="210">
        <v>261</v>
      </c>
      <c r="K62" s="235">
        <v>103</v>
      </c>
    </row>
    <row r="63" spans="2:11" ht="34.5" customHeight="1" hidden="1">
      <c r="B63" s="215" t="s">
        <v>84</v>
      </c>
      <c r="C63" s="210">
        <f>SUM(D63,G63)</f>
        <v>23</v>
      </c>
      <c r="D63" s="210">
        <f>E63-F63</f>
        <v>99</v>
      </c>
      <c r="E63" s="210">
        <v>370</v>
      </c>
      <c r="F63" s="210">
        <v>271</v>
      </c>
      <c r="G63" s="210">
        <f t="shared" si="12"/>
        <v>-76</v>
      </c>
      <c r="H63" s="210">
        <v>2814</v>
      </c>
      <c r="I63" s="210">
        <v>2890</v>
      </c>
      <c r="J63" s="210">
        <v>287</v>
      </c>
      <c r="K63" s="235">
        <v>92</v>
      </c>
    </row>
    <row r="64" spans="2:11" ht="34.5" customHeight="1" hidden="1">
      <c r="B64" s="213" t="s">
        <v>321</v>
      </c>
      <c r="C64" s="210">
        <v>-1160</v>
      </c>
      <c r="D64" s="210">
        <v>735</v>
      </c>
      <c r="E64" s="210">
        <v>3952</v>
      </c>
      <c r="F64" s="210">
        <v>3217</v>
      </c>
      <c r="G64" s="210">
        <v>-1895</v>
      </c>
      <c r="H64" s="210">
        <v>25830</v>
      </c>
      <c r="I64" s="210">
        <v>27725</v>
      </c>
      <c r="J64" s="210">
        <v>2649</v>
      </c>
      <c r="K64" s="235">
        <v>1225</v>
      </c>
    </row>
    <row r="65" spans="2:11" ht="34.5" customHeight="1" hidden="1">
      <c r="B65" s="215" t="s">
        <v>384</v>
      </c>
      <c r="C65" s="234">
        <f aca="true" t="shared" si="13" ref="C65:C70">SUM(D65,G65)</f>
        <v>-75</v>
      </c>
      <c r="D65" s="210">
        <f aca="true" t="shared" si="14" ref="D65:D70">E65-F65</f>
        <v>33</v>
      </c>
      <c r="E65" s="210">
        <v>324</v>
      </c>
      <c r="F65" s="210">
        <v>291</v>
      </c>
      <c r="G65" s="210">
        <f aca="true" t="shared" si="15" ref="G65:G73">H65-I65</f>
        <v>-108</v>
      </c>
      <c r="H65" s="210">
        <v>2286</v>
      </c>
      <c r="I65" s="210">
        <v>2394</v>
      </c>
      <c r="J65" s="210">
        <v>287</v>
      </c>
      <c r="K65" s="235">
        <v>92</v>
      </c>
    </row>
    <row r="66" spans="2:11" ht="34.5" customHeight="1" hidden="1">
      <c r="B66" s="215" t="s">
        <v>87</v>
      </c>
      <c r="C66" s="210">
        <f t="shared" si="13"/>
        <v>-114</v>
      </c>
      <c r="D66" s="210">
        <f t="shared" si="14"/>
        <v>35</v>
      </c>
      <c r="E66" s="210">
        <v>318</v>
      </c>
      <c r="F66" s="210">
        <v>283</v>
      </c>
      <c r="G66" s="210">
        <f t="shared" si="15"/>
        <v>-149</v>
      </c>
      <c r="H66" s="210">
        <v>2293</v>
      </c>
      <c r="I66" s="210">
        <v>2442</v>
      </c>
      <c r="J66" s="210">
        <v>207</v>
      </c>
      <c r="K66" s="235">
        <v>89</v>
      </c>
    </row>
    <row r="67" spans="2:11" ht="34.5" customHeight="1" hidden="1">
      <c r="B67" s="215" t="s">
        <v>88</v>
      </c>
      <c r="C67" s="210">
        <f t="shared" si="13"/>
        <v>-281</v>
      </c>
      <c r="D67" s="210">
        <f t="shared" si="14"/>
        <v>11</v>
      </c>
      <c r="E67" s="210">
        <v>329</v>
      </c>
      <c r="F67" s="210">
        <v>318</v>
      </c>
      <c r="G67" s="210">
        <f t="shared" si="15"/>
        <v>-292</v>
      </c>
      <c r="H67" s="210">
        <v>1850</v>
      </c>
      <c r="I67" s="210">
        <v>2142</v>
      </c>
      <c r="J67" s="210">
        <v>204</v>
      </c>
      <c r="K67" s="235">
        <v>106</v>
      </c>
    </row>
    <row r="68" spans="2:11" ht="34.5" customHeight="1" hidden="1">
      <c r="B68" s="215" t="s">
        <v>382</v>
      </c>
      <c r="C68" s="234">
        <f t="shared" si="13"/>
        <v>-103</v>
      </c>
      <c r="D68" s="210">
        <f t="shared" si="14"/>
        <v>34</v>
      </c>
      <c r="E68" s="210">
        <v>280</v>
      </c>
      <c r="F68" s="210">
        <v>246</v>
      </c>
      <c r="G68" s="210">
        <f t="shared" si="15"/>
        <v>-137</v>
      </c>
      <c r="H68" s="210">
        <v>1580</v>
      </c>
      <c r="I68" s="210">
        <v>1717</v>
      </c>
      <c r="J68" s="210">
        <v>205</v>
      </c>
      <c r="K68" s="235">
        <v>101</v>
      </c>
    </row>
    <row r="69" spans="2:11" ht="34.5" customHeight="1" hidden="1">
      <c r="B69" s="215" t="s">
        <v>78</v>
      </c>
      <c r="C69" s="234">
        <f t="shared" si="13"/>
        <v>-121</v>
      </c>
      <c r="D69" s="210">
        <f t="shared" si="14"/>
        <v>60</v>
      </c>
      <c r="E69" s="210">
        <v>322</v>
      </c>
      <c r="F69" s="210">
        <v>262</v>
      </c>
      <c r="G69" s="210">
        <f t="shared" si="15"/>
        <v>-181</v>
      </c>
      <c r="H69" s="210">
        <v>1958</v>
      </c>
      <c r="I69" s="210">
        <v>2139</v>
      </c>
      <c r="J69" s="210">
        <v>233</v>
      </c>
      <c r="K69" s="235">
        <v>109</v>
      </c>
    </row>
    <row r="70" spans="2:11" ht="34.5" customHeight="1" hidden="1">
      <c r="B70" s="215" t="s">
        <v>79</v>
      </c>
      <c r="C70" s="234">
        <f t="shared" si="13"/>
        <v>-37</v>
      </c>
      <c r="D70" s="210">
        <f t="shared" si="14"/>
        <v>91</v>
      </c>
      <c r="E70" s="210">
        <v>345</v>
      </c>
      <c r="F70" s="210">
        <v>254</v>
      </c>
      <c r="G70" s="210">
        <f t="shared" si="15"/>
        <v>-128</v>
      </c>
      <c r="H70" s="210">
        <v>2533</v>
      </c>
      <c r="I70" s="210">
        <v>2661</v>
      </c>
      <c r="J70" s="210">
        <v>226</v>
      </c>
      <c r="K70" s="235">
        <v>101</v>
      </c>
    </row>
    <row r="71" spans="2:11" ht="34.5" customHeight="1" hidden="1">
      <c r="B71" s="215" t="s">
        <v>80</v>
      </c>
      <c r="C71" s="234">
        <f aca="true" t="shared" si="16" ref="C71:C76">SUM(D71,G71)</f>
        <v>-46</v>
      </c>
      <c r="D71" s="210">
        <f aca="true" t="shared" si="17" ref="D71:D76">E71-F71</f>
        <v>96</v>
      </c>
      <c r="E71" s="210">
        <v>333</v>
      </c>
      <c r="F71" s="210">
        <v>237</v>
      </c>
      <c r="G71" s="210">
        <f>H71-I71</f>
        <v>-142</v>
      </c>
      <c r="H71" s="210">
        <v>2217</v>
      </c>
      <c r="I71" s="210">
        <v>2359</v>
      </c>
      <c r="J71" s="210">
        <v>220</v>
      </c>
      <c r="K71" s="235">
        <v>120</v>
      </c>
    </row>
    <row r="72" spans="2:11" ht="34.5" customHeight="1" hidden="1">
      <c r="B72" s="215" t="s">
        <v>13</v>
      </c>
      <c r="C72" s="234">
        <f t="shared" si="16"/>
        <v>-129</v>
      </c>
      <c r="D72" s="210">
        <f t="shared" si="17"/>
        <v>81</v>
      </c>
      <c r="E72" s="210">
        <v>339</v>
      </c>
      <c r="F72" s="210">
        <v>258</v>
      </c>
      <c r="G72" s="210">
        <f t="shared" si="15"/>
        <v>-210</v>
      </c>
      <c r="H72" s="210">
        <v>2689</v>
      </c>
      <c r="I72" s="210">
        <v>2899</v>
      </c>
      <c r="J72" s="210">
        <v>123</v>
      </c>
      <c r="K72" s="235">
        <v>96</v>
      </c>
    </row>
    <row r="73" spans="2:11" ht="34.5" customHeight="1" hidden="1">
      <c r="B73" s="215" t="s">
        <v>81</v>
      </c>
      <c r="C73" s="234">
        <f t="shared" si="16"/>
        <v>-81</v>
      </c>
      <c r="D73" s="210">
        <f t="shared" si="17"/>
        <v>26</v>
      </c>
      <c r="E73" s="210">
        <v>293</v>
      </c>
      <c r="F73" s="210">
        <v>267</v>
      </c>
      <c r="G73" s="210">
        <f t="shared" si="15"/>
        <v>-107</v>
      </c>
      <c r="H73" s="210">
        <v>2166</v>
      </c>
      <c r="I73" s="210">
        <v>2273</v>
      </c>
      <c r="J73" s="210">
        <v>109</v>
      </c>
      <c r="K73" s="235">
        <v>121</v>
      </c>
    </row>
    <row r="74" spans="2:11" ht="34.5" customHeight="1" hidden="1">
      <c r="B74" s="215" t="s">
        <v>82</v>
      </c>
      <c r="C74" s="234">
        <f t="shared" si="16"/>
        <v>-38</v>
      </c>
      <c r="D74" s="210">
        <f t="shared" si="17"/>
        <v>100</v>
      </c>
      <c r="E74" s="210">
        <v>355</v>
      </c>
      <c r="F74" s="210">
        <v>255</v>
      </c>
      <c r="G74" s="210">
        <f>H74-I74</f>
        <v>-138</v>
      </c>
      <c r="H74" s="210">
        <v>1676</v>
      </c>
      <c r="I74" s="210">
        <v>1814</v>
      </c>
      <c r="J74" s="210">
        <v>221</v>
      </c>
      <c r="K74" s="235">
        <v>94</v>
      </c>
    </row>
    <row r="75" spans="2:11" ht="34.5" customHeight="1" hidden="1">
      <c r="B75" s="215" t="s">
        <v>83</v>
      </c>
      <c r="C75" s="234">
        <f t="shared" si="16"/>
        <v>-149</v>
      </c>
      <c r="D75" s="210">
        <f t="shared" si="17"/>
        <v>98</v>
      </c>
      <c r="E75" s="210">
        <v>364</v>
      </c>
      <c r="F75" s="210">
        <v>266</v>
      </c>
      <c r="G75" s="210">
        <f>H75-I75</f>
        <v>-247</v>
      </c>
      <c r="H75" s="210">
        <v>2028</v>
      </c>
      <c r="I75" s="210">
        <v>2275</v>
      </c>
      <c r="J75" s="210">
        <v>245</v>
      </c>
      <c r="K75" s="235">
        <v>86</v>
      </c>
    </row>
    <row r="76" spans="2:11" s="237" customFormat="1" ht="34.5" customHeight="1" hidden="1">
      <c r="B76" s="215" t="s">
        <v>84</v>
      </c>
      <c r="C76" s="234">
        <f t="shared" si="16"/>
        <v>14</v>
      </c>
      <c r="D76" s="210">
        <f t="shared" si="17"/>
        <v>70</v>
      </c>
      <c r="E76" s="210">
        <v>350</v>
      </c>
      <c r="F76" s="210">
        <v>280</v>
      </c>
      <c r="G76" s="210">
        <f>H76-I76</f>
        <v>-56</v>
      </c>
      <c r="H76" s="210">
        <v>2554</v>
      </c>
      <c r="I76" s="210">
        <v>2610</v>
      </c>
      <c r="J76" s="210">
        <v>369</v>
      </c>
      <c r="K76" s="235">
        <v>110</v>
      </c>
    </row>
    <row r="77" spans="2:11" s="237" customFormat="1" ht="34.5" customHeight="1" hidden="1">
      <c r="B77" s="213" t="s">
        <v>322</v>
      </c>
      <c r="C77" s="234"/>
      <c r="D77" s="210"/>
      <c r="E77" s="210"/>
      <c r="F77" s="210"/>
      <c r="G77" s="210"/>
      <c r="H77" s="210"/>
      <c r="I77" s="210"/>
      <c r="J77" s="210"/>
      <c r="K77" s="235"/>
    </row>
    <row r="78" spans="2:11" s="237" customFormat="1" ht="34.5" customHeight="1" hidden="1">
      <c r="B78" s="215" t="s">
        <v>384</v>
      </c>
      <c r="C78" s="234">
        <v>-72</v>
      </c>
      <c r="D78" s="210">
        <v>29</v>
      </c>
      <c r="E78" s="210">
        <v>341</v>
      </c>
      <c r="F78" s="210">
        <v>312</v>
      </c>
      <c r="G78" s="210">
        <v>-101</v>
      </c>
      <c r="H78" s="210">
        <v>1780</v>
      </c>
      <c r="I78" s="210">
        <v>1881</v>
      </c>
      <c r="J78" s="210">
        <v>264</v>
      </c>
      <c r="K78" s="235">
        <v>89</v>
      </c>
    </row>
    <row r="79" spans="2:11" s="237" customFormat="1" ht="34.5" customHeight="1" hidden="1">
      <c r="B79" s="215" t="s">
        <v>87</v>
      </c>
      <c r="C79" s="234">
        <v>-11</v>
      </c>
      <c r="D79" s="210">
        <v>-6</v>
      </c>
      <c r="E79" s="210">
        <v>246</v>
      </c>
      <c r="F79" s="210">
        <v>252</v>
      </c>
      <c r="G79" s="210">
        <v>-5</v>
      </c>
      <c r="H79" s="210">
        <v>1352</v>
      </c>
      <c r="I79" s="210">
        <v>1357</v>
      </c>
      <c r="J79" s="210">
        <v>193</v>
      </c>
      <c r="K79" s="235">
        <v>64</v>
      </c>
    </row>
    <row r="80" spans="2:11" s="237" customFormat="1" ht="34.5" customHeight="1" hidden="1">
      <c r="B80" s="215" t="s">
        <v>88</v>
      </c>
      <c r="C80" s="234">
        <v>-132</v>
      </c>
      <c r="D80" s="210">
        <v>-1</v>
      </c>
      <c r="E80" s="210">
        <v>337</v>
      </c>
      <c r="F80" s="210">
        <v>338</v>
      </c>
      <c r="G80" s="210">
        <v>-131</v>
      </c>
      <c r="H80" s="210">
        <v>2057</v>
      </c>
      <c r="I80" s="210">
        <v>2188</v>
      </c>
      <c r="J80" s="210">
        <v>182</v>
      </c>
      <c r="K80" s="235">
        <v>113</v>
      </c>
    </row>
    <row r="81" spans="2:11" s="237" customFormat="1" ht="34.5" customHeight="1" hidden="1">
      <c r="B81" s="215" t="s">
        <v>382</v>
      </c>
      <c r="C81" s="234">
        <v>54</v>
      </c>
      <c r="D81" s="210">
        <v>31</v>
      </c>
      <c r="E81" s="210">
        <v>282</v>
      </c>
      <c r="F81" s="210">
        <v>251</v>
      </c>
      <c r="G81" s="210">
        <v>23</v>
      </c>
      <c r="H81" s="210">
        <v>1649</v>
      </c>
      <c r="I81" s="210">
        <v>1626</v>
      </c>
      <c r="J81" s="210">
        <v>187</v>
      </c>
      <c r="K81" s="235">
        <v>74</v>
      </c>
    </row>
    <row r="82" spans="2:11" s="237" customFormat="1" ht="34.5" customHeight="1" hidden="1">
      <c r="B82" s="215" t="s">
        <v>78</v>
      </c>
      <c r="C82" s="234">
        <v>-104</v>
      </c>
      <c r="D82" s="210">
        <v>55</v>
      </c>
      <c r="E82" s="210">
        <v>308</v>
      </c>
      <c r="F82" s="210">
        <v>253</v>
      </c>
      <c r="G82" s="210">
        <v>-159</v>
      </c>
      <c r="H82" s="210">
        <v>1974</v>
      </c>
      <c r="I82" s="210">
        <v>2133</v>
      </c>
      <c r="J82" s="210">
        <v>268</v>
      </c>
      <c r="K82" s="235">
        <v>101</v>
      </c>
    </row>
    <row r="83" spans="2:11" s="237" customFormat="1" ht="34.5" customHeight="1" hidden="1">
      <c r="B83" s="215" t="s">
        <v>79</v>
      </c>
      <c r="C83" s="234">
        <v>-28</v>
      </c>
      <c r="D83" s="210">
        <v>48</v>
      </c>
      <c r="E83" s="210">
        <v>286</v>
      </c>
      <c r="F83" s="210">
        <v>238</v>
      </c>
      <c r="G83" s="210">
        <v>-76</v>
      </c>
      <c r="H83" s="210">
        <v>1740</v>
      </c>
      <c r="I83" s="210">
        <v>1816</v>
      </c>
      <c r="J83" s="210">
        <v>204</v>
      </c>
      <c r="K83" s="235">
        <v>89</v>
      </c>
    </row>
    <row r="84" spans="2:11" s="237" customFormat="1" ht="34.5" customHeight="1" hidden="1">
      <c r="B84" s="215" t="s">
        <v>80</v>
      </c>
      <c r="C84" s="210">
        <v>78</v>
      </c>
      <c r="D84" s="210">
        <v>59</v>
      </c>
      <c r="E84" s="210">
        <v>308</v>
      </c>
      <c r="F84" s="210">
        <v>249</v>
      </c>
      <c r="G84" s="210">
        <v>19</v>
      </c>
      <c r="H84" s="210">
        <v>1760</v>
      </c>
      <c r="I84" s="210">
        <v>1741</v>
      </c>
      <c r="J84" s="210">
        <v>195</v>
      </c>
      <c r="K84" s="235">
        <v>115</v>
      </c>
    </row>
    <row r="85" spans="2:11" s="237" customFormat="1" ht="34.5" customHeight="1" hidden="1">
      <c r="B85" s="215" t="s">
        <v>13</v>
      </c>
      <c r="C85" s="210">
        <v>101</v>
      </c>
      <c r="D85" s="210">
        <v>68</v>
      </c>
      <c r="E85" s="210">
        <v>322</v>
      </c>
      <c r="F85" s="210">
        <v>254</v>
      </c>
      <c r="G85" s="210">
        <v>33</v>
      </c>
      <c r="H85" s="210">
        <v>2275</v>
      </c>
      <c r="I85" s="210">
        <v>2242</v>
      </c>
      <c r="J85" s="210">
        <v>148</v>
      </c>
      <c r="K85" s="235">
        <v>103</v>
      </c>
    </row>
    <row r="86" spans="2:11" s="237" customFormat="1" ht="34.5" customHeight="1" hidden="1">
      <c r="B86" s="215" t="s">
        <v>81</v>
      </c>
      <c r="C86" s="210">
        <v>-119</v>
      </c>
      <c r="D86" s="210">
        <v>33</v>
      </c>
      <c r="E86" s="210">
        <v>282</v>
      </c>
      <c r="F86" s="210">
        <v>249</v>
      </c>
      <c r="G86" s="210">
        <v>-152</v>
      </c>
      <c r="H86" s="210">
        <v>1775</v>
      </c>
      <c r="I86" s="210">
        <v>1927</v>
      </c>
      <c r="J86" s="210">
        <v>120</v>
      </c>
      <c r="K86" s="235">
        <v>78</v>
      </c>
    </row>
    <row r="87" spans="2:11" s="237" customFormat="1" ht="34.5" customHeight="1" hidden="1">
      <c r="B87" s="215" t="s">
        <v>82</v>
      </c>
      <c r="C87" s="210">
        <v>25</v>
      </c>
      <c r="D87" s="210">
        <v>44</v>
      </c>
      <c r="E87" s="210">
        <v>359</v>
      </c>
      <c r="F87" s="210">
        <v>315</v>
      </c>
      <c r="G87" s="210">
        <v>-19</v>
      </c>
      <c r="H87" s="210">
        <v>1615</v>
      </c>
      <c r="I87" s="210">
        <v>1634</v>
      </c>
      <c r="J87" s="210">
        <v>268</v>
      </c>
      <c r="K87" s="210">
        <v>106</v>
      </c>
    </row>
    <row r="88" spans="2:11" s="237" customFormat="1" ht="34.5" customHeight="1" hidden="1">
      <c r="B88" s="215" t="s">
        <v>83</v>
      </c>
      <c r="C88" s="210">
        <v>140</v>
      </c>
      <c r="D88" s="210">
        <v>84</v>
      </c>
      <c r="E88" s="210">
        <v>356</v>
      </c>
      <c r="F88" s="210">
        <v>272</v>
      </c>
      <c r="G88" s="210">
        <v>56</v>
      </c>
      <c r="H88" s="210">
        <v>1446</v>
      </c>
      <c r="I88" s="210">
        <v>1390</v>
      </c>
      <c r="J88" s="210">
        <v>205</v>
      </c>
      <c r="K88" s="210">
        <v>82</v>
      </c>
    </row>
    <row r="89" spans="2:11" s="237" customFormat="1" ht="34.5" customHeight="1" hidden="1">
      <c r="B89" s="215" t="s">
        <v>84</v>
      </c>
      <c r="C89" s="210">
        <v>40</v>
      </c>
      <c r="D89" s="210">
        <v>47</v>
      </c>
      <c r="E89" s="210">
        <v>369</v>
      </c>
      <c r="F89" s="210">
        <v>322</v>
      </c>
      <c r="G89" s="210">
        <v>-7</v>
      </c>
      <c r="H89" s="210">
        <v>1508</v>
      </c>
      <c r="I89" s="210">
        <v>1515</v>
      </c>
      <c r="J89" s="210">
        <v>228</v>
      </c>
      <c r="K89" s="210">
        <v>87</v>
      </c>
    </row>
    <row r="90" spans="2:11" s="237" customFormat="1" ht="34.5" customHeight="1">
      <c r="B90" s="213" t="s">
        <v>385</v>
      </c>
      <c r="C90" s="234"/>
      <c r="D90" s="210"/>
      <c r="E90" s="210"/>
      <c r="F90" s="210"/>
      <c r="G90" s="210"/>
      <c r="H90" s="210"/>
      <c r="I90" s="210"/>
      <c r="J90" s="210"/>
      <c r="K90" s="235"/>
    </row>
    <row r="91" spans="2:11" s="237" customFormat="1" ht="34.5" customHeight="1" hidden="1">
      <c r="B91" s="215" t="s">
        <v>384</v>
      </c>
      <c r="C91" s="234">
        <v>-79</v>
      </c>
      <c r="D91" s="210">
        <v>-1</v>
      </c>
      <c r="E91" s="210">
        <v>344</v>
      </c>
      <c r="F91" s="210">
        <v>345</v>
      </c>
      <c r="G91" s="210">
        <v>-78</v>
      </c>
      <c r="H91" s="210">
        <v>1583</v>
      </c>
      <c r="I91" s="210">
        <v>1661</v>
      </c>
      <c r="J91" s="210">
        <v>334</v>
      </c>
      <c r="K91" s="235">
        <v>94</v>
      </c>
    </row>
    <row r="92" spans="2:11" s="237" customFormat="1" ht="34.5" customHeight="1" hidden="1">
      <c r="B92" s="215" t="s">
        <v>87</v>
      </c>
      <c r="C92" s="234">
        <v>265</v>
      </c>
      <c r="D92" s="238">
        <v>0</v>
      </c>
      <c r="E92" s="210">
        <v>309</v>
      </c>
      <c r="F92" s="210">
        <v>309</v>
      </c>
      <c r="G92" s="210">
        <v>265</v>
      </c>
      <c r="H92" s="210">
        <v>1781</v>
      </c>
      <c r="I92" s="210">
        <v>1516</v>
      </c>
      <c r="J92" s="210">
        <v>213</v>
      </c>
      <c r="K92" s="235">
        <v>70</v>
      </c>
    </row>
    <row r="93" spans="2:11" s="237" customFormat="1" ht="34.5" customHeight="1" hidden="1">
      <c r="B93" s="215" t="s">
        <v>88</v>
      </c>
      <c r="C93" s="234">
        <v>72</v>
      </c>
      <c r="D93" s="210">
        <v>-10</v>
      </c>
      <c r="E93" s="210">
        <v>297</v>
      </c>
      <c r="F93" s="210">
        <v>307</v>
      </c>
      <c r="G93" s="210">
        <v>82</v>
      </c>
      <c r="H93" s="210">
        <v>1805</v>
      </c>
      <c r="I93" s="210">
        <v>1723</v>
      </c>
      <c r="J93" s="210">
        <v>156</v>
      </c>
      <c r="K93" s="235">
        <v>91</v>
      </c>
    </row>
    <row r="94" spans="2:11" s="237" customFormat="1" ht="34.5" customHeight="1" hidden="1">
      <c r="B94" s="215" t="s">
        <v>382</v>
      </c>
      <c r="C94" s="234">
        <v>336</v>
      </c>
      <c r="D94" s="210">
        <v>6</v>
      </c>
      <c r="E94" s="210">
        <v>297</v>
      </c>
      <c r="F94" s="210">
        <v>291</v>
      </c>
      <c r="G94" s="210">
        <v>330</v>
      </c>
      <c r="H94" s="210">
        <v>2275</v>
      </c>
      <c r="I94" s="210">
        <v>1945</v>
      </c>
      <c r="J94" s="210">
        <v>167</v>
      </c>
      <c r="K94" s="235">
        <v>85</v>
      </c>
    </row>
    <row r="95" spans="2:11" s="237" customFormat="1" ht="34.5" customHeight="1" hidden="1">
      <c r="B95" s="215" t="s">
        <v>78</v>
      </c>
      <c r="C95" s="234">
        <v>-74</v>
      </c>
      <c r="D95" s="210">
        <v>3</v>
      </c>
      <c r="E95" s="210">
        <v>260</v>
      </c>
      <c r="F95" s="210">
        <v>257</v>
      </c>
      <c r="G95" s="210">
        <v>-77</v>
      </c>
      <c r="H95" s="210">
        <v>1986</v>
      </c>
      <c r="I95" s="210">
        <v>2063</v>
      </c>
      <c r="J95" s="210">
        <v>289</v>
      </c>
      <c r="K95" s="235">
        <v>74</v>
      </c>
    </row>
    <row r="96" spans="2:11" s="237" customFormat="1" ht="34.5" customHeight="1" hidden="1">
      <c r="B96" s="215" t="s">
        <v>79</v>
      </c>
      <c r="C96" s="234">
        <v>164</v>
      </c>
      <c r="D96" s="210">
        <v>10</v>
      </c>
      <c r="E96" s="210">
        <v>275</v>
      </c>
      <c r="F96" s="210">
        <v>265</v>
      </c>
      <c r="G96" s="210">
        <v>154</v>
      </c>
      <c r="H96" s="210">
        <v>2061</v>
      </c>
      <c r="I96" s="210">
        <v>1907</v>
      </c>
      <c r="J96" s="210">
        <v>241</v>
      </c>
      <c r="K96" s="235">
        <v>83</v>
      </c>
    </row>
    <row r="97" spans="2:11" s="237" customFormat="1" ht="34.5" customHeight="1" hidden="1">
      <c r="B97" s="215" t="s">
        <v>80</v>
      </c>
      <c r="C97" s="234">
        <v>44</v>
      </c>
      <c r="D97" s="210">
        <v>12</v>
      </c>
      <c r="E97" s="210">
        <v>276</v>
      </c>
      <c r="F97" s="210">
        <v>264</v>
      </c>
      <c r="G97" s="210">
        <v>32</v>
      </c>
      <c r="H97" s="210">
        <v>2039</v>
      </c>
      <c r="I97" s="210">
        <v>2007</v>
      </c>
      <c r="J97" s="210">
        <v>201</v>
      </c>
      <c r="K97" s="235">
        <v>96</v>
      </c>
    </row>
    <row r="98" spans="2:11" s="237" customFormat="1" ht="34.5" customHeight="1">
      <c r="B98" s="215" t="s">
        <v>13</v>
      </c>
      <c r="C98" s="234">
        <v>142</v>
      </c>
      <c r="D98" s="210">
        <v>46</v>
      </c>
      <c r="E98" s="210">
        <v>295</v>
      </c>
      <c r="F98" s="210">
        <v>249</v>
      </c>
      <c r="G98" s="210">
        <v>96</v>
      </c>
      <c r="H98" s="210">
        <v>2185</v>
      </c>
      <c r="I98" s="210">
        <v>2089</v>
      </c>
      <c r="J98" s="210">
        <v>73</v>
      </c>
      <c r="K98" s="235">
        <v>90</v>
      </c>
    </row>
    <row r="99" spans="2:11" s="237" customFormat="1" ht="34.5" customHeight="1">
      <c r="B99" s="215" t="s">
        <v>81</v>
      </c>
      <c r="C99" s="234">
        <v>-174</v>
      </c>
      <c r="D99" s="210">
        <v>17</v>
      </c>
      <c r="E99" s="210">
        <v>292</v>
      </c>
      <c r="F99" s="210">
        <v>275</v>
      </c>
      <c r="G99" s="210">
        <v>-191</v>
      </c>
      <c r="H99" s="210">
        <v>1890</v>
      </c>
      <c r="I99" s="210">
        <v>2081</v>
      </c>
      <c r="J99" s="210">
        <v>178</v>
      </c>
      <c r="K99" s="235">
        <v>86</v>
      </c>
    </row>
    <row r="100" spans="2:11" s="237" customFormat="1" ht="34.5" customHeight="1">
      <c r="B100" s="215" t="s">
        <v>82</v>
      </c>
      <c r="C100" s="234">
        <v>-84</v>
      </c>
      <c r="D100" s="210">
        <v>6</v>
      </c>
      <c r="E100" s="210">
        <v>321</v>
      </c>
      <c r="F100" s="210">
        <v>315</v>
      </c>
      <c r="G100" s="210">
        <v>-90</v>
      </c>
      <c r="H100" s="210">
        <v>1574</v>
      </c>
      <c r="I100" s="210">
        <v>1664</v>
      </c>
      <c r="J100" s="210">
        <v>278</v>
      </c>
      <c r="K100" s="235">
        <v>83</v>
      </c>
    </row>
    <row r="101" spans="2:11" s="237" customFormat="1" ht="34.5" customHeight="1">
      <c r="B101" s="215" t="s">
        <v>83</v>
      </c>
      <c r="C101" s="234">
        <v>33</v>
      </c>
      <c r="D101" s="210">
        <v>158</v>
      </c>
      <c r="E101" s="210">
        <v>383</v>
      </c>
      <c r="F101" s="210">
        <v>225</v>
      </c>
      <c r="G101" s="210">
        <v>-125</v>
      </c>
      <c r="H101" s="210">
        <v>1628</v>
      </c>
      <c r="I101" s="210">
        <v>1753</v>
      </c>
      <c r="J101" s="210">
        <v>300</v>
      </c>
      <c r="K101" s="235">
        <v>77</v>
      </c>
    </row>
    <row r="102" spans="2:11" s="237" customFormat="1" ht="34.5" customHeight="1">
      <c r="B102" s="215" t="s">
        <v>84</v>
      </c>
      <c r="C102" s="234">
        <v>-141</v>
      </c>
      <c r="D102" s="210">
        <v>-5</v>
      </c>
      <c r="E102" s="210">
        <v>334</v>
      </c>
      <c r="F102" s="210">
        <v>339</v>
      </c>
      <c r="G102" s="210">
        <v>-136</v>
      </c>
      <c r="H102" s="210">
        <v>1952</v>
      </c>
      <c r="I102" s="210">
        <v>2088</v>
      </c>
      <c r="J102" s="210">
        <v>387</v>
      </c>
      <c r="K102" s="235">
        <v>100</v>
      </c>
    </row>
    <row r="103" spans="2:11" s="237" customFormat="1" ht="34.5" customHeight="1">
      <c r="B103" s="213" t="s">
        <v>386</v>
      </c>
      <c r="C103" s="234"/>
      <c r="D103" s="210"/>
      <c r="E103" s="210"/>
      <c r="F103" s="210"/>
      <c r="G103" s="210"/>
      <c r="H103" s="210"/>
      <c r="I103" s="210"/>
      <c r="J103" s="210"/>
      <c r="K103" s="235"/>
    </row>
    <row r="104" spans="2:11" s="237" customFormat="1" ht="34.5" customHeight="1">
      <c r="B104" s="215" t="s">
        <v>384</v>
      </c>
      <c r="C104" s="234">
        <v>111</v>
      </c>
      <c r="D104" s="210">
        <v>28</v>
      </c>
      <c r="E104" s="210">
        <v>246</v>
      </c>
      <c r="F104" s="210">
        <v>218</v>
      </c>
      <c r="G104" s="210">
        <v>83</v>
      </c>
      <c r="H104" s="210">
        <v>1322</v>
      </c>
      <c r="I104" s="210">
        <v>1239</v>
      </c>
      <c r="J104" s="210">
        <v>269</v>
      </c>
      <c r="K104" s="235">
        <v>51</v>
      </c>
    </row>
    <row r="105" spans="2:11" s="237" customFormat="1" ht="34.5" customHeight="1">
      <c r="B105" s="215" t="s">
        <v>87</v>
      </c>
      <c r="C105" s="234">
        <v>-271</v>
      </c>
      <c r="D105" s="210">
        <v>-69</v>
      </c>
      <c r="E105" s="210">
        <v>309</v>
      </c>
      <c r="F105" s="210">
        <v>378</v>
      </c>
      <c r="G105" s="210">
        <v>-202</v>
      </c>
      <c r="H105" s="210">
        <v>2128</v>
      </c>
      <c r="I105" s="210">
        <v>2330</v>
      </c>
      <c r="J105" s="210">
        <v>149</v>
      </c>
      <c r="K105" s="235">
        <v>111</v>
      </c>
    </row>
    <row r="106" spans="2:11" s="237" customFormat="1" ht="34.5" customHeight="1">
      <c r="B106" s="215" t="s">
        <v>88</v>
      </c>
      <c r="C106" s="234">
        <v>166</v>
      </c>
      <c r="D106" s="210">
        <v>115</v>
      </c>
      <c r="E106" s="210">
        <v>376</v>
      </c>
      <c r="F106" s="210">
        <v>261</v>
      </c>
      <c r="G106" s="210">
        <v>51</v>
      </c>
      <c r="H106" s="210">
        <v>2203</v>
      </c>
      <c r="I106" s="210">
        <v>2152</v>
      </c>
      <c r="J106" s="210">
        <v>202</v>
      </c>
      <c r="K106" s="235">
        <v>93</v>
      </c>
    </row>
    <row r="107" spans="2:11" s="237" customFormat="1" ht="34.5" customHeight="1">
      <c r="B107" s="215" t="s">
        <v>382</v>
      </c>
      <c r="C107" s="234">
        <v>-9</v>
      </c>
      <c r="D107" s="210">
        <v>-31</v>
      </c>
      <c r="E107" s="210">
        <v>238</v>
      </c>
      <c r="F107" s="210">
        <v>269</v>
      </c>
      <c r="G107" s="210">
        <v>22</v>
      </c>
      <c r="H107" s="210">
        <v>1816</v>
      </c>
      <c r="I107" s="210">
        <v>1794</v>
      </c>
      <c r="J107" s="210">
        <v>182</v>
      </c>
      <c r="K107" s="235">
        <v>92</v>
      </c>
    </row>
    <row r="108" spans="2:11" s="237" customFormat="1" ht="34.5" customHeight="1">
      <c r="B108" s="215" t="s">
        <v>78</v>
      </c>
      <c r="C108" s="234">
        <v>-62</v>
      </c>
      <c r="D108" s="210">
        <v>-31</v>
      </c>
      <c r="E108" s="210">
        <v>245</v>
      </c>
      <c r="F108" s="210">
        <v>276</v>
      </c>
      <c r="G108" s="210">
        <v>-31</v>
      </c>
      <c r="H108" s="210">
        <v>1655</v>
      </c>
      <c r="I108" s="210">
        <v>1686</v>
      </c>
      <c r="J108" s="210">
        <v>153</v>
      </c>
      <c r="K108" s="235">
        <v>82</v>
      </c>
    </row>
    <row r="109" spans="2:11" s="237" customFormat="1" ht="34.5" customHeight="1">
      <c r="B109" s="215" t="s">
        <v>79</v>
      </c>
      <c r="C109" s="234">
        <v>624</v>
      </c>
      <c r="D109" s="210">
        <v>13</v>
      </c>
      <c r="E109" s="210">
        <v>306</v>
      </c>
      <c r="F109" s="210">
        <v>293</v>
      </c>
      <c r="G109" s="210">
        <v>611</v>
      </c>
      <c r="H109" s="210">
        <v>4414</v>
      </c>
      <c r="I109" s="210">
        <v>3803</v>
      </c>
      <c r="J109" s="210">
        <v>164</v>
      </c>
      <c r="K109" s="235">
        <v>90</v>
      </c>
    </row>
    <row r="110" spans="2:11" s="237" customFormat="1" ht="34.5" customHeight="1">
      <c r="B110" s="215" t="s">
        <v>80</v>
      </c>
      <c r="C110" s="234">
        <v>-193</v>
      </c>
      <c r="D110" s="210">
        <v>25</v>
      </c>
      <c r="E110" s="210">
        <v>296</v>
      </c>
      <c r="F110" s="210">
        <v>271</v>
      </c>
      <c r="G110" s="210">
        <v>-218</v>
      </c>
      <c r="H110" s="210">
        <v>3218</v>
      </c>
      <c r="I110" s="210">
        <v>3436</v>
      </c>
      <c r="J110" s="210">
        <v>134</v>
      </c>
      <c r="K110" s="235">
        <v>80</v>
      </c>
    </row>
    <row r="111" spans="2:12" s="237" customFormat="1" ht="34.5" customHeight="1" thickBot="1">
      <c r="B111" s="239" t="s">
        <v>13</v>
      </c>
      <c r="C111" s="240">
        <v>-17</v>
      </c>
      <c r="D111" s="241">
        <v>65</v>
      </c>
      <c r="E111" s="241">
        <v>300</v>
      </c>
      <c r="F111" s="241">
        <v>235</v>
      </c>
      <c r="G111" s="241">
        <v>-82</v>
      </c>
      <c r="H111" s="241">
        <v>2227</v>
      </c>
      <c r="I111" s="241">
        <v>2309</v>
      </c>
      <c r="J111" s="241">
        <v>135</v>
      </c>
      <c r="K111" s="242">
        <v>92</v>
      </c>
      <c r="L111" s="243"/>
    </row>
    <row r="112" spans="2:10" ht="21.75" customHeight="1">
      <c r="B112" s="244" t="s">
        <v>336</v>
      </c>
      <c r="F112" s="245"/>
      <c r="J112" s="216"/>
    </row>
    <row r="113" ht="21.75" customHeight="1">
      <c r="B113" s="246"/>
    </row>
    <row r="114" spans="2:11" ht="19.5" customHeight="1"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</row>
    <row r="115" spans="2:11" ht="24.75" customHeight="1">
      <c r="B115" s="185" t="s">
        <v>387</v>
      </c>
      <c r="C115" s="186"/>
      <c r="D115" s="186"/>
      <c r="E115" s="186"/>
      <c r="F115" s="186"/>
      <c r="G115" s="186"/>
      <c r="H115" s="186"/>
      <c r="I115" s="186"/>
      <c r="J115" s="186"/>
      <c r="K115" s="186"/>
    </row>
    <row r="116" spans="2:11" ht="24.75" customHeight="1" thickBot="1">
      <c r="B116" s="247"/>
      <c r="C116" s="248" t="s">
        <v>388</v>
      </c>
      <c r="D116" s="249"/>
      <c r="E116" s="186"/>
      <c r="F116" s="186"/>
      <c r="G116" s="186"/>
      <c r="H116" s="186"/>
      <c r="I116" s="186"/>
      <c r="J116" s="186"/>
      <c r="K116" s="250" t="s">
        <v>389</v>
      </c>
    </row>
    <row r="117" spans="2:11" ht="24.75" customHeight="1">
      <c r="B117" s="403" t="s">
        <v>11</v>
      </c>
      <c r="C117" s="426" t="s">
        <v>337</v>
      </c>
      <c r="D117" s="393" t="s">
        <v>324</v>
      </c>
      <c r="E117" s="394"/>
      <c r="F117" s="395"/>
      <c r="G117" s="393" t="s">
        <v>338</v>
      </c>
      <c r="H117" s="394"/>
      <c r="I117" s="395"/>
      <c r="J117" s="189" t="s">
        <v>339</v>
      </c>
      <c r="K117" s="226" t="s">
        <v>390</v>
      </c>
    </row>
    <row r="118" spans="2:11" ht="24.75" customHeight="1">
      <c r="B118" s="404"/>
      <c r="C118" s="427"/>
      <c r="D118" s="420" t="s">
        <v>325</v>
      </c>
      <c r="E118" s="421"/>
      <c r="F118" s="422"/>
      <c r="G118" s="420" t="s">
        <v>326</v>
      </c>
      <c r="H118" s="421"/>
      <c r="I118" s="422"/>
      <c r="J118" s="251" t="s">
        <v>340</v>
      </c>
      <c r="K118" s="252" t="s">
        <v>340</v>
      </c>
    </row>
    <row r="119" spans="2:11" ht="18" customHeight="1">
      <c r="B119" s="415" t="s">
        <v>356</v>
      </c>
      <c r="C119" s="424" t="s">
        <v>391</v>
      </c>
      <c r="D119" s="389" t="s">
        <v>342</v>
      </c>
      <c r="E119" s="389" t="s">
        <v>392</v>
      </c>
      <c r="F119" s="389" t="s">
        <v>341</v>
      </c>
      <c r="G119" s="389" t="s">
        <v>342</v>
      </c>
      <c r="H119" s="389" t="s">
        <v>343</v>
      </c>
      <c r="I119" s="389" t="s">
        <v>344</v>
      </c>
      <c r="J119" s="369" t="s">
        <v>345</v>
      </c>
      <c r="K119" s="405" t="s">
        <v>393</v>
      </c>
    </row>
    <row r="120" spans="2:12" ht="18" customHeight="1">
      <c r="B120" s="416"/>
      <c r="C120" s="424"/>
      <c r="D120" s="409"/>
      <c r="E120" s="409"/>
      <c r="F120" s="409"/>
      <c r="G120" s="409"/>
      <c r="H120" s="409"/>
      <c r="I120" s="409"/>
      <c r="J120" s="369"/>
      <c r="K120" s="405"/>
      <c r="L120" s="229"/>
    </row>
    <row r="121" spans="2:12" ht="18" customHeight="1">
      <c r="B121" s="416"/>
      <c r="C121" s="424"/>
      <c r="D121" s="407" t="s">
        <v>328</v>
      </c>
      <c r="E121" s="407" t="s">
        <v>346</v>
      </c>
      <c r="F121" s="407" t="s">
        <v>347</v>
      </c>
      <c r="G121" s="407" t="s">
        <v>328</v>
      </c>
      <c r="H121" s="407" t="s">
        <v>348</v>
      </c>
      <c r="I121" s="407" t="s">
        <v>349</v>
      </c>
      <c r="J121" s="369"/>
      <c r="K121" s="405"/>
      <c r="L121" s="229"/>
    </row>
    <row r="122" spans="2:12" ht="18" customHeight="1" thickBot="1">
      <c r="B122" s="417"/>
      <c r="C122" s="425"/>
      <c r="D122" s="408"/>
      <c r="E122" s="408"/>
      <c r="F122" s="408"/>
      <c r="G122" s="408"/>
      <c r="H122" s="408"/>
      <c r="I122" s="408"/>
      <c r="J122" s="370"/>
      <c r="K122" s="406"/>
      <c r="L122" s="230"/>
    </row>
    <row r="123" spans="2:11" ht="28.5" customHeight="1" hidden="1">
      <c r="B123" s="203" t="s">
        <v>329</v>
      </c>
      <c r="C123" s="201">
        <f>D123+G123</f>
        <v>3.991938442151417</v>
      </c>
      <c r="D123" s="201">
        <f>D9/'[3]參考'!M3*1000</f>
        <v>10.234467043850904</v>
      </c>
      <c r="E123" s="201">
        <f>E9/'[3]參考'!M3*1000</f>
        <v>16.884820708018832</v>
      </c>
      <c r="F123" s="201">
        <f>F9/'[3]參考'!M3*1000</f>
        <v>6.6503536641679295</v>
      </c>
      <c r="G123" s="201">
        <f>G9/'[3]參考'!M3*1000</f>
        <v>-6.242528601699487</v>
      </c>
      <c r="H123" s="201">
        <f>H9/'[3]參考'!M3*1000</f>
        <v>59.97617783762089</v>
      </c>
      <c r="I123" s="201">
        <f>I9/'[3]參考'!M3*1000</f>
        <v>66.21870643932037</v>
      </c>
      <c r="J123" s="201">
        <f>J9/'[3]參考'!M3*1000</f>
        <v>8.59237777116051</v>
      </c>
      <c r="K123" s="253">
        <f>K9/'[3]參考'!M3*1000</f>
        <v>1.3702058977114324</v>
      </c>
    </row>
    <row r="124" spans="2:11" ht="28.5" customHeight="1" hidden="1">
      <c r="B124" s="203" t="s">
        <v>330</v>
      </c>
      <c r="C124" s="201">
        <f>D124+G124</f>
        <v>1.4719141985922128</v>
      </c>
      <c r="D124" s="201">
        <f>D10/'[3]參考'!M4*1000</f>
        <v>10.012890008844398</v>
      </c>
      <c r="E124" s="201">
        <f>E10/'[3]參考'!M4*1000</f>
        <v>16.70321346414146</v>
      </c>
      <c r="F124" s="201">
        <f>F10/'[3]參考'!M4*1000</f>
        <v>6.690323455297062</v>
      </c>
      <c r="G124" s="201">
        <f>G10/'[3]參考'!M4*1000</f>
        <v>-8.540975810252185</v>
      </c>
      <c r="H124" s="201">
        <f>H10/'[3]參考'!M4*1000</f>
        <v>57.796303429517046</v>
      </c>
      <c r="I124" s="201">
        <f>I10/'[3]參考'!M4*1000</f>
        <v>66.33727923976923</v>
      </c>
      <c r="J124" s="201">
        <f>J10/'[3]參考'!M4*1000</f>
        <v>8.054641586740722</v>
      </c>
      <c r="K124" s="253">
        <f>K10/'[3]參考'!M4*1000</f>
        <v>1.2803931990677877</v>
      </c>
    </row>
    <row r="125" spans="2:11" ht="28.5" customHeight="1" hidden="1">
      <c r="B125" s="203" t="s">
        <v>331</v>
      </c>
      <c r="C125" s="201">
        <f>D125+G125</f>
        <v>0.16556220193428395</v>
      </c>
      <c r="D125" s="201">
        <f>D11/'[3]參考'!M5*1000</f>
        <v>9.452096619520859</v>
      </c>
      <c r="E125" s="201">
        <f>E11/'[3]參考'!M5*1000</f>
        <v>16.149840243225924</v>
      </c>
      <c r="F125" s="201">
        <f>F11/'[3]參考'!M5*1000</f>
        <v>6.697743623705066</v>
      </c>
      <c r="G125" s="201">
        <f>G11/'[3]參考'!M5*1000</f>
        <v>-9.286534417586575</v>
      </c>
      <c r="H125" s="201">
        <f>H11/'[3]參考'!M5*1000</f>
        <v>56.81578732352574</v>
      </c>
      <c r="I125" s="201">
        <f>I11/'[3]參考'!M5*1000</f>
        <v>66.10232174111232</v>
      </c>
      <c r="J125" s="201">
        <f>J11/'[3]參考'!M5*1000</f>
        <v>8.213605342713757</v>
      </c>
      <c r="K125" s="253">
        <f>K11/'[3]參考'!M5*1000</f>
        <v>1.494360134341901</v>
      </c>
    </row>
    <row r="126" spans="2:11" ht="25.5" customHeight="1" hidden="1">
      <c r="B126" s="203"/>
      <c r="C126" s="201"/>
      <c r="D126" s="201"/>
      <c r="E126" s="201"/>
      <c r="F126" s="201"/>
      <c r="G126" s="201"/>
      <c r="H126" s="201"/>
      <c r="I126" s="201"/>
      <c r="J126" s="201"/>
      <c r="K126" s="253"/>
    </row>
    <row r="127" spans="2:11" ht="28.5" customHeight="1" hidden="1">
      <c r="B127" s="203" t="s">
        <v>332</v>
      </c>
      <c r="C127" s="201">
        <f aca="true" t="shared" si="18" ref="C127:C136">D127+G127</f>
        <v>3.1833461411319224</v>
      </c>
      <c r="D127" s="201">
        <f>D13/'[3]參考'!M6*1000</f>
        <v>9.356848165336515</v>
      </c>
      <c r="E127" s="201">
        <f>E13/'[3]參考'!M6*1000</f>
        <v>16.036937977340926</v>
      </c>
      <c r="F127" s="201">
        <f>F13/'[3]參考'!M6*1000</f>
        <v>6.680089812004414</v>
      </c>
      <c r="G127" s="201">
        <f>G13/'[3]參考'!M6*1000</f>
        <v>-6.173502024204593</v>
      </c>
      <c r="H127" s="201">
        <f>H13/'[3]參考'!M6*1000</f>
        <v>67.44701220533119</v>
      </c>
      <c r="I127" s="201">
        <f>I13/'[3]參考'!M6*1000</f>
        <v>73.62051422953579</v>
      </c>
      <c r="J127" s="201">
        <f>J13/'[3]參考'!M6*1000</f>
        <v>7.53442006431089</v>
      </c>
      <c r="K127" s="253">
        <f>K13/'[3]參考'!M6*1000</f>
        <v>1.3780905074893424</v>
      </c>
    </row>
    <row r="128" spans="2:11" ht="28.5" customHeight="1" hidden="1">
      <c r="B128" s="203" t="s">
        <v>317</v>
      </c>
      <c r="C128" s="201">
        <f t="shared" si="18"/>
        <v>-2.0939038649260384</v>
      </c>
      <c r="D128" s="253">
        <f>D14/'[3]參考'!M7*1000</f>
        <v>6.170151142958283</v>
      </c>
      <c r="E128" s="201">
        <f>E14/'[3]參考'!M7*1000</f>
        <v>12.855196678931165</v>
      </c>
      <c r="F128" s="201">
        <f>F14/'[3]參考'!M7*1000</f>
        <v>6.685045535972882</v>
      </c>
      <c r="G128" s="201">
        <f>G14/'[3]參考'!M7*1000</f>
        <v>-8.264055007884322</v>
      </c>
      <c r="H128" s="201">
        <f>H14/'[3]參考'!M7*1000</f>
        <v>61.90746918678867</v>
      </c>
      <c r="I128" s="201">
        <f>I14/'[3]參考'!M7*1000</f>
        <v>70.17152419467298</v>
      </c>
      <c r="J128" s="201">
        <f>J14/'[3]參考'!M7*1000</f>
        <v>6.502687105113544</v>
      </c>
      <c r="K128" s="253">
        <f>K14/'[3]參考'!M7*1000</f>
        <v>1.733477789815818</v>
      </c>
    </row>
    <row r="129" spans="2:11" ht="28.5" customHeight="1" hidden="1">
      <c r="B129" s="203" t="s">
        <v>318</v>
      </c>
      <c r="C129" s="201">
        <f t="shared" si="18"/>
        <v>-1.3388750870376258</v>
      </c>
      <c r="D129" s="253">
        <f>D15/'[3]參考'!M8*1000</f>
        <v>5.993776272468602</v>
      </c>
      <c r="E129" s="201">
        <f>E15/'[3]參考'!M8*1000</f>
        <v>12.789158335410773</v>
      </c>
      <c r="F129" s="201">
        <f>F15/'[3]參考'!M8*1000</f>
        <v>6.795382062942172</v>
      </c>
      <c r="G129" s="201">
        <f>G15/'[3]參考'!M8*1000</f>
        <v>-7.332651359506228</v>
      </c>
      <c r="H129" s="201">
        <f>H15/'[3]參考'!M8*1000</f>
        <v>51.97543174960672</v>
      </c>
      <c r="I129" s="201">
        <f>I15/'[3]參考'!M8*1000</f>
        <v>59.30808310911294</v>
      </c>
      <c r="J129" s="201">
        <f>J15/'[3]參考'!M8*1000</f>
        <v>7.577646158739437</v>
      </c>
      <c r="K129" s="253">
        <f>K15/'[3]參考'!M8*1000</f>
        <v>1.970703779796955</v>
      </c>
    </row>
    <row r="130" spans="2:11" ht="28.5" customHeight="1" hidden="1">
      <c r="B130" s="203" t="s">
        <v>319</v>
      </c>
      <c r="C130" s="201">
        <f t="shared" si="18"/>
        <v>0.39131790279405276</v>
      </c>
      <c r="D130" s="253">
        <f>D16/'[3]參考'!M9*1000</f>
        <v>6.895365462969931</v>
      </c>
      <c r="E130" s="201">
        <f>E16/'[3]參考'!M9*1000</f>
        <v>13.734828368397855</v>
      </c>
      <c r="F130" s="201">
        <f>F16/'[3]參考'!M9*1000</f>
        <v>6.839462905427924</v>
      </c>
      <c r="G130" s="201">
        <f>G16/'[3]參考'!M9*1000</f>
        <v>-6.504047560175878</v>
      </c>
      <c r="H130" s="201">
        <f>H16/'[3]參考'!M9*1000</f>
        <v>52.152785989959035</v>
      </c>
      <c r="I130" s="201">
        <f>I16/'[3]參考'!M9*1000</f>
        <v>58.65683355013491</v>
      </c>
      <c r="J130" s="201">
        <f>J16/'[3]參考'!M9*1000</f>
        <v>7.837108547716057</v>
      </c>
      <c r="K130" s="253">
        <f>K16/'[3]參考'!M9*1000</f>
        <v>2.0146421698792722</v>
      </c>
    </row>
    <row r="131" spans="2:11" ht="28.5" customHeight="1" hidden="1">
      <c r="B131" s="203" t="s">
        <v>320</v>
      </c>
      <c r="C131" s="201">
        <f t="shared" si="18"/>
        <v>1.3168833902980275</v>
      </c>
      <c r="D131" s="253">
        <f>D17/'[3]參考'!M10*1000</f>
        <v>5.001149319108987</v>
      </c>
      <c r="E131" s="201">
        <f>E17/'[3]參考'!M10*1000</f>
        <v>11.787502712178272</v>
      </c>
      <c r="F131" s="201">
        <f>F17/'[3]參考'!M10*1000</f>
        <v>6.786353393069284</v>
      </c>
      <c r="G131" s="201">
        <f>G17/'[3]參考'!M10*1000</f>
        <v>-3.6842659288109596</v>
      </c>
      <c r="H131" s="201">
        <f>H17/'[3]參考'!M10*1000</f>
        <v>59.4960611652592</v>
      </c>
      <c r="I131" s="201">
        <f>I17/'[3]參考'!M10*1000</f>
        <v>63.180327094070165</v>
      </c>
      <c r="J131" s="201">
        <f>J17/'[3]參考'!M10*1000</f>
        <v>7.211708876395564</v>
      </c>
      <c r="K131" s="253">
        <f>K17/'[3]參考'!M10*1000</f>
        <v>2.2642660577065605</v>
      </c>
    </row>
    <row r="132" spans="2:11" ht="28.5" customHeight="1" hidden="1">
      <c r="B132" s="203" t="s">
        <v>368</v>
      </c>
      <c r="C132" s="201">
        <f>D132+G132</f>
        <v>-3.639077498155728</v>
      </c>
      <c r="D132" s="201">
        <f>D19/'[3]參考'!M11*1000</f>
        <v>3.8907158357941554</v>
      </c>
      <c r="E132" s="201">
        <f>E19/'[3]參考'!M11*1000</f>
        <v>10.951644574827995</v>
      </c>
      <c r="F132" s="201">
        <f>F19/'[3]參考'!M11*1000</f>
        <v>7.060928739033837</v>
      </c>
      <c r="G132" s="201">
        <f>G19/'[3]參考'!M11*1000</f>
        <v>-7.5297933339498835</v>
      </c>
      <c r="H132" s="201">
        <f>H19/'[3]參考'!M11*1000</f>
        <v>68.09075325893154</v>
      </c>
      <c r="I132" s="201">
        <f>I19/'[3]參考'!M11*1000</f>
        <v>75.62054659288144</v>
      </c>
      <c r="J132" s="201">
        <f>J19/'[3]參考'!M11*1000</f>
        <v>7.170617245183921</v>
      </c>
      <c r="K132" s="253">
        <f>K19/'[3]參考'!M11*1000</f>
        <v>2.4647652558430635</v>
      </c>
    </row>
    <row r="133" spans="2:11" ht="28.5" customHeight="1" hidden="1">
      <c r="B133" s="203" t="s">
        <v>333</v>
      </c>
      <c r="C133" s="201">
        <f t="shared" si="18"/>
        <v>0.4644552005005794</v>
      </c>
      <c r="D133" s="253">
        <f>D20/'[3]參考'!M12*1000</f>
        <v>0.76764123416068</v>
      </c>
      <c r="E133" s="201">
        <f>E20/'[3]參考'!M12*1000</f>
        <v>2.614710758373633</v>
      </c>
      <c r="F133" s="201">
        <f>F20/'[3]參考'!M12*1000</f>
        <v>1.847069524212953</v>
      </c>
      <c r="G133" s="201">
        <f>G20/'[3]參考'!M12*1000</f>
        <v>-0.30318603366010055</v>
      </c>
      <c r="H133" s="201">
        <f>H20/'[3]參考'!M12*1000</f>
        <v>23.362526636290724</v>
      </c>
      <c r="I133" s="201">
        <f>I20/'[3]參考'!M12*1000</f>
        <v>23.66571266995082</v>
      </c>
      <c r="J133" s="201">
        <f>J20/'[3]參考'!M12*1000</f>
        <v>1.8255669686342222</v>
      </c>
      <c r="K133" s="253">
        <f>K20/'[3]參考'!M12*1000</f>
        <v>0.5784187450678513</v>
      </c>
    </row>
    <row r="134" spans="2:11" ht="28.5" customHeight="1" hidden="1">
      <c r="B134" s="203" t="s">
        <v>1</v>
      </c>
      <c r="C134" s="201">
        <f t="shared" si="18"/>
        <v>-1.8578857045897295</v>
      </c>
      <c r="D134" s="253">
        <f>D21/'[3]參考'!M13*1000</f>
        <v>0.9815650485520304</v>
      </c>
      <c r="E134" s="201">
        <f>E21/'[3]參考'!M13*1000</f>
        <v>2.6633274840361443</v>
      </c>
      <c r="F134" s="201">
        <f>F21/'[3]參考'!M13*1000</f>
        <v>1.6817624354841134</v>
      </c>
      <c r="G134" s="201">
        <f>G21/'[3]參考'!M13*1000</f>
        <v>-2.83945075314176</v>
      </c>
      <c r="H134" s="201">
        <f>H21/'[3]參考'!M13*1000</f>
        <v>14.77931969165541</v>
      </c>
      <c r="I134" s="201">
        <f>I21/'[3]參考'!M13*1000</f>
        <v>17.618770444797168</v>
      </c>
      <c r="J134" s="201">
        <f>J21/'[3]參考'!M13*1000</f>
        <v>1.7311628646234936</v>
      </c>
      <c r="K134" s="253">
        <f>K21/'[3]參考'!M13*1000</f>
        <v>0.5842137706917994</v>
      </c>
    </row>
    <row r="135" spans="2:11" ht="28.5" customHeight="1" hidden="1">
      <c r="B135" s="203" t="s">
        <v>2</v>
      </c>
      <c r="C135" s="201">
        <f t="shared" si="18"/>
        <v>-1.49956325489133</v>
      </c>
      <c r="D135" s="253">
        <f>D22/'[3]參考'!M14*1000</f>
        <v>0.9229736532975331</v>
      </c>
      <c r="E135" s="201">
        <f>E22/'[3]參考'!M14*1000</f>
        <v>2.7452549687824064</v>
      </c>
      <c r="F135" s="201">
        <f>F22/'[3]參考'!M14*1000</f>
        <v>1.8222813154848732</v>
      </c>
      <c r="G135" s="201">
        <f>G22/'[3]參考'!M14*1000</f>
        <v>-2.4225369081888632</v>
      </c>
      <c r="H135" s="201">
        <f>H22/'[3]參考'!M14*1000</f>
        <v>17.835551482136477</v>
      </c>
      <c r="I135" s="201">
        <f>I22/'[3]參考'!M14*1000</f>
        <v>20.25808839032534</v>
      </c>
      <c r="J135" s="201">
        <f>J22/'[3]參考'!M14*1000</f>
        <v>1.4457769114590728</v>
      </c>
      <c r="K135" s="253">
        <f>K22/'[3]參考'!M14*1000</f>
        <v>0.6884651959328918</v>
      </c>
    </row>
    <row r="136" spans="2:11" ht="28.5" customHeight="1" hidden="1">
      <c r="B136" s="203" t="s">
        <v>334</v>
      </c>
      <c r="C136" s="201">
        <f t="shared" si="18"/>
        <v>-0.7452399414146638</v>
      </c>
      <c r="D136" s="253">
        <f>D23/'[3]參考'!M15*1000</f>
        <v>1.2190919272852587</v>
      </c>
      <c r="E136" s="201">
        <f>E23/'[3]參考'!M15*1000</f>
        <v>2.9292668217454985</v>
      </c>
      <c r="F136" s="201">
        <f>F23/'[3]參考'!M15*1000</f>
        <v>1.7101748944602395</v>
      </c>
      <c r="G136" s="201">
        <f>G23/'[3]參考'!M15*1000</f>
        <v>-1.9643318686999225</v>
      </c>
      <c r="H136" s="201">
        <f>H23/'[3]參考'!M15*1000</f>
        <v>12.111225984319807</v>
      </c>
      <c r="I136" s="201">
        <f>I23/'[3]參考'!M15*1000</f>
        <v>14.07555785301973</v>
      </c>
      <c r="J136" s="201">
        <f>J23/'[3]參考'!M15*1000</f>
        <v>2.1689497716894977</v>
      </c>
      <c r="K136" s="253">
        <f>K23/'[3]參考'!M15*1000</f>
        <v>0.6138537089687258</v>
      </c>
    </row>
    <row r="137" spans="2:11" ht="28.5" customHeight="1" hidden="1">
      <c r="B137" s="232" t="s">
        <v>0</v>
      </c>
      <c r="C137" s="254">
        <f>SUM(D137,G137)</f>
        <v>-1.7727136094481581</v>
      </c>
      <c r="D137" s="254">
        <f>SUM(D138:D149)</f>
        <v>3.4447916441187765</v>
      </c>
      <c r="E137" s="254">
        <f>SUM(E138:E149)</f>
        <v>10.139434743184138</v>
      </c>
      <c r="F137" s="254">
        <f aca="true" t="shared" si="19" ref="F137:K137">SUM(F138:F149)</f>
        <v>6.694643099065363</v>
      </c>
      <c r="G137" s="254">
        <f t="shared" si="19"/>
        <v>-5.217505253566935</v>
      </c>
      <c r="H137" s="254">
        <f t="shared" si="19"/>
        <v>51.91106017849842</v>
      </c>
      <c r="I137" s="254">
        <f t="shared" si="19"/>
        <v>57.12856543206536</v>
      </c>
      <c r="J137" s="254">
        <f t="shared" si="19"/>
        <v>6.981872954425082</v>
      </c>
      <c r="K137" s="254">
        <f t="shared" si="19"/>
        <v>2.474030065447629</v>
      </c>
    </row>
    <row r="138" spans="2:11" ht="28.5" customHeight="1" hidden="1">
      <c r="B138" s="233" t="s">
        <v>369</v>
      </c>
      <c r="C138" s="254">
        <f>C26/'[3]人口參考表'!E5*1000</f>
        <v>0.025855772193409794</v>
      </c>
      <c r="D138" s="254">
        <f>D26/'[3]人口參考表'!E5*1000</f>
        <v>0.33827968619711146</v>
      </c>
      <c r="E138" s="254">
        <f>E26/'[3]人口參考表'!E5*1000</f>
        <v>0.8683230161620124</v>
      </c>
      <c r="F138" s="254">
        <f>F26/'[3]人口參考表'!E5*1000</f>
        <v>0.5300433299649008</v>
      </c>
      <c r="G138" s="254">
        <f>G26/'[3]人口參考表'!E5*1000</f>
        <v>-0.31242391400370173</v>
      </c>
      <c r="H138" s="254">
        <f>H26/'[3]人口參考表'!E5*1000</f>
        <v>4.1627793231389765</v>
      </c>
      <c r="I138" s="254">
        <f>I26/'[3]人口參考表'!E5*1000</f>
        <v>4.475203237142678</v>
      </c>
      <c r="J138" s="254">
        <f>J26/'[3]人口參考表'!E5*1000</f>
        <v>0.7670545750711573</v>
      </c>
      <c r="K138" s="254">
        <f>K26/'[3]人口參考表'!E5*1000</f>
        <v>0.15944392852602707</v>
      </c>
    </row>
    <row r="139" spans="2:11" ht="28.5" customHeight="1" hidden="1">
      <c r="B139" s="233" t="s">
        <v>370</v>
      </c>
      <c r="C139" s="254">
        <f>C27/'[3]人口參考表'!E6*1000</f>
        <v>-0.2801398113150625</v>
      </c>
      <c r="D139" s="254">
        <f>D27/'[3]人口參考表'!E6*1000</f>
        <v>0.18316833816754083</v>
      </c>
      <c r="E139" s="254">
        <f>E27/'[3]人口參考表'!E6*1000</f>
        <v>0.8102505311881807</v>
      </c>
      <c r="F139" s="254">
        <f>F27/'[3]人口參考表'!E6*1000</f>
        <v>0.6270821930206398</v>
      </c>
      <c r="G139" s="254">
        <f>G27/'[3]人口參考表'!E6*1000</f>
        <v>-0.46330814948260335</v>
      </c>
      <c r="H139" s="254">
        <f>H27/'[3]人口參考表'!E6*1000</f>
        <v>4.490856667543001</v>
      </c>
      <c r="I139" s="254">
        <f>I27/'[3]人口參考表'!E6*1000</f>
        <v>4.954164817025605</v>
      </c>
      <c r="J139" s="254">
        <f>J27/'[3]人口參考表'!E6*1000</f>
        <v>0.43313924672559656</v>
      </c>
      <c r="K139" s="254">
        <f>K27/'[3]人口參考表'!E6*1000</f>
        <v>0.17239373004003844</v>
      </c>
    </row>
    <row r="140" spans="2:11" ht="28.5" customHeight="1" hidden="1">
      <c r="B140" s="212" t="s">
        <v>371</v>
      </c>
      <c r="C140" s="254">
        <f>C28/'[3]人口參考表'!E7*1000</f>
        <v>-0.07543566792356858</v>
      </c>
      <c r="D140" s="254">
        <f>D28/'[3]人口參考表'!E7*1000</f>
        <v>0.3168298052789881</v>
      </c>
      <c r="E140" s="254">
        <f>E28/'[3]人口參考表'!E7*1000</f>
        <v>0.8922961862959256</v>
      </c>
      <c r="F140" s="254">
        <f>F28/'[3]人口參考表'!E7*1000</f>
        <v>0.5754663810169375</v>
      </c>
      <c r="G140" s="254">
        <f>G28/'[3]人口參考表'!E7*1000</f>
        <v>-0.3922654732025566</v>
      </c>
      <c r="H140" s="254">
        <f>H28/'[3]人口參考表'!E7*1000</f>
        <v>4.079991982266152</v>
      </c>
      <c r="I140" s="254">
        <f>I28/'[3]人口參考表'!E7*1000</f>
        <v>4.472257455468709</v>
      </c>
      <c r="J140" s="254">
        <f>J28/'[3]人口參考表'!E7*1000</f>
        <v>0.4978754082955526</v>
      </c>
      <c r="K140" s="254">
        <f>K28/'[3]人口參考表'!E7*1000</f>
        <v>0.20259865099472704</v>
      </c>
    </row>
    <row r="141" spans="2:11" ht="28.5" customHeight="1" hidden="1">
      <c r="B141" s="212" t="s">
        <v>372</v>
      </c>
      <c r="C141" s="254">
        <f>C29/'[3]人口參考表'!E8*1000</f>
        <v>-0.3384528822927704</v>
      </c>
      <c r="D141" s="254">
        <f>D29/'[3]人口參考表'!E8*1000</f>
        <v>0.12287779802985932</v>
      </c>
      <c r="E141" s="254">
        <f>E29/'[3]人口參考表'!E8*1000</f>
        <v>0.7545127949201887</v>
      </c>
      <c r="F141" s="254">
        <f>F29/'[3]人口參考表'!E8*1000</f>
        <v>0.6316349968903294</v>
      </c>
      <c r="G141" s="254">
        <f>G29/'[3]人口參考表'!E8*1000</f>
        <v>-0.4613306803226297</v>
      </c>
      <c r="H141" s="254">
        <f>H29/'[3]人口參考表'!E8*1000</f>
        <v>3.779031227128831</v>
      </c>
      <c r="I141" s="254">
        <f>I29/'[3]人口參考表'!E8*1000</f>
        <v>4.240361907451461</v>
      </c>
      <c r="J141" s="254">
        <f>J29/'[3]人口參考表'!E8*1000</f>
        <v>0.5928314817230054</v>
      </c>
      <c r="K141" s="254">
        <f>K29/'[3]人口參考表'!E8*1000</f>
        <v>0.2026405792071364</v>
      </c>
    </row>
    <row r="142" spans="2:11" ht="28.5" customHeight="1" hidden="1">
      <c r="B142" s="212" t="s">
        <v>373</v>
      </c>
      <c r="C142" s="254">
        <f>C30/'[3]人口參考表'!E9*1000</f>
        <v>-0.28680451253475886</v>
      </c>
      <c r="D142" s="254">
        <f>D30/'[3]人口參考表'!E9*1000</f>
        <v>0.14232404381424127</v>
      </c>
      <c r="E142" s="254">
        <f>E30/'[3]人口參考表'!E9*1000</f>
        <v>0.7482794424779047</v>
      </c>
      <c r="F142" s="254">
        <f>F30/'[3]人口參考表'!E9*1000</f>
        <v>0.6059553986636635</v>
      </c>
      <c r="G142" s="254">
        <f>G30/'[3]人口參考表'!E9*1000</f>
        <v>-0.4291285563490001</v>
      </c>
      <c r="H142" s="254">
        <f>H30/'[3]人口參考表'!E9*1000</f>
        <v>4.565151526587102</v>
      </c>
      <c r="I142" s="254">
        <f>I30/'[3]人口參考表'!E9*1000</f>
        <v>4.994280082936101</v>
      </c>
      <c r="J142" s="254">
        <f>J30/'[3]人口參考表'!E9*1000</f>
        <v>0.6167375231950454</v>
      </c>
      <c r="K142" s="254">
        <f>K30/'[3]人口參考表'!E9*1000</f>
        <v>0.19623466647115081</v>
      </c>
    </row>
    <row r="143" spans="2:11" ht="28.5" customHeight="1" hidden="1">
      <c r="B143" s="212" t="s">
        <v>374</v>
      </c>
      <c r="C143" s="254">
        <f>C31/'[3]人口參考表'!E10*1000</f>
        <v>-0.12509840715217788</v>
      </c>
      <c r="D143" s="254">
        <f>D31/'[3]人口參考表'!E10*1000</f>
        <v>0.3192166251469367</v>
      </c>
      <c r="E143" s="254">
        <f>E31/'[3]人口參考表'!E10*1000</f>
        <v>0.8519632900881081</v>
      </c>
      <c r="F143" s="254">
        <f>F31/'[3]人口參考表'!E10*1000</f>
        <v>0.5327466649411714</v>
      </c>
      <c r="G143" s="254">
        <f>G31/'[3]人口參考表'!E10*1000</f>
        <v>-0.44431503229911457</v>
      </c>
      <c r="H143" s="254">
        <f>H31/'[3]人口參考表'!E10*1000</f>
        <v>4.510013264744896</v>
      </c>
      <c r="I143" s="254">
        <f>I31/'[3]人口參考表'!E10*1000</f>
        <v>4.954328297044011</v>
      </c>
      <c r="J143" s="254">
        <f>J31/'[3]人口參考表'!E10*1000</f>
        <v>0.4939230213422196</v>
      </c>
      <c r="K143" s="254">
        <f>K31/'[3]人口參考表'!E10*1000</f>
        <v>0.19196134890592814</v>
      </c>
    </row>
    <row r="144" spans="2:11" ht="28.5" customHeight="1" hidden="1">
      <c r="B144" s="212" t="s">
        <v>375</v>
      </c>
      <c r="C144" s="254">
        <f>C32/'[3]人口參考表'!E11*1000</f>
        <v>-0.319287557277599</v>
      </c>
      <c r="D144" s="254">
        <f>D32/'[3]人口參考表'!E11*1000</f>
        <v>0.30202877039772874</v>
      </c>
      <c r="E144" s="254">
        <f>E32/'[3]人口參考表'!E11*1000</f>
        <v>0.880198130873381</v>
      </c>
      <c r="F144" s="254">
        <f>F32/'[3]人口參考表'!E11*1000</f>
        <v>0.5781693604756521</v>
      </c>
      <c r="G144" s="254">
        <f>G32/'[3]人口參考表'!E11*1000</f>
        <v>-0.6213163276753277</v>
      </c>
      <c r="H144" s="254">
        <f>H32/'[3]人口參考表'!E11*1000</f>
        <v>4.677131244444828</v>
      </c>
      <c r="I144" s="254">
        <f>I32/'[3]人口參考表'!E11*1000</f>
        <v>5.298447572120155</v>
      </c>
      <c r="J144" s="254">
        <f>J32/'[3]人口參考表'!E11*1000</f>
        <v>0.48756072935633354</v>
      </c>
      <c r="K144" s="254">
        <f>K32/'[3]人口參考表'!E11*1000</f>
        <v>0.2502524097581181</v>
      </c>
    </row>
    <row r="145" spans="2:11" ht="28.5" customHeight="1" hidden="1">
      <c r="B145" s="212" t="s">
        <v>376</v>
      </c>
      <c r="C145" s="254">
        <f>C33/'[3]人口參考表'!E12*1000</f>
        <v>-0.015103963819533524</v>
      </c>
      <c r="D145" s="254">
        <f>D33/'[3]人口參考表'!E12*1000</f>
        <v>0.3214986584443565</v>
      </c>
      <c r="E145" s="254">
        <f>E33/'[3]人口參考表'!E12*1000</f>
        <v>0.8091409189035816</v>
      </c>
      <c r="F145" s="254">
        <f>F33/'[3]人口參考表'!E12*1000</f>
        <v>0.48764226045922526</v>
      </c>
      <c r="G145" s="254">
        <f>G33/'[3]人口參考表'!E12*1000</f>
        <v>-0.33660262226389</v>
      </c>
      <c r="H145" s="254">
        <f>H33/'[3]人口參考表'!E12*1000</f>
        <v>4.932523041636234</v>
      </c>
      <c r="I145" s="254">
        <f>I33/'[3]人口參考表'!E12*1000</f>
        <v>5.269125663900124</v>
      </c>
      <c r="J145" s="254">
        <f>J33/'[3]人口參考表'!E12*1000</f>
        <v>0.31934094932728024</v>
      </c>
      <c r="K145" s="254">
        <f>K33/'[3]人口參考表'!E12*1000</f>
        <v>0.21792862082469802</v>
      </c>
    </row>
    <row r="146" spans="2:11" ht="28.5" customHeight="1" hidden="1">
      <c r="B146" s="212" t="s">
        <v>377</v>
      </c>
      <c r="C146" s="254">
        <f>C34/'[3]人口參考表'!E13*1000</f>
        <v>-0.27191036453253</v>
      </c>
      <c r="D146" s="254">
        <f>D34/'[3]人口參考表'!E13*1000</f>
        <v>0.31291272108902257</v>
      </c>
      <c r="E146" s="254">
        <f>E34/'[3]人口參考表'!E13*1000</f>
        <v>0.8459433563234265</v>
      </c>
      <c r="F146" s="254">
        <f>F34/'[3]人口參考表'!E13*1000</f>
        <v>0.533030635234404</v>
      </c>
      <c r="G146" s="254">
        <f>G34/'[3]人口參考表'!E13*1000</f>
        <v>-0.5848230856215525</v>
      </c>
      <c r="H146" s="254">
        <f>H34/'[3]人口參考表'!E13*1000</f>
        <v>4.9267568430775075</v>
      </c>
      <c r="I146" s="254">
        <f>I34/'[3]人口參考表'!E13*1000</f>
        <v>5.51157992869906</v>
      </c>
      <c r="J146" s="254">
        <f>J34/'[3]人口參考表'!E13*1000</f>
        <v>0.567558935492503</v>
      </c>
      <c r="K146" s="254">
        <f>K34/'[3]人口參考表'!E13*1000</f>
        <v>0.22011791414538143</v>
      </c>
    </row>
    <row r="147" spans="2:11" ht="28.5" customHeight="1" hidden="1">
      <c r="B147" s="212" t="s">
        <v>378</v>
      </c>
      <c r="C147" s="254">
        <f>C35/'[3]人口參考表'!E14*1000</f>
        <v>-0.03237520706642853</v>
      </c>
      <c r="D147" s="254">
        <f>D35/'[3]人口參考表'!E14*1000</f>
        <v>0.3323854592153329</v>
      </c>
      <c r="E147" s="254">
        <f>E35/'[3]人口參考表'!E14*1000</f>
        <v>0.8957140621711893</v>
      </c>
      <c r="F147" s="254">
        <f>F35/'[3]人口參考表'!E14*1000</f>
        <v>0.5633286029558564</v>
      </c>
      <c r="G147" s="254">
        <f>G35/'[3]人口參考表'!E14*1000</f>
        <v>-0.3647606662817614</v>
      </c>
      <c r="H147" s="254">
        <f>H35/'[3]人口參考表'!E14*1000</f>
        <v>4.008050634823852</v>
      </c>
      <c r="I147" s="254">
        <f>I35/'[3]人口參考表'!E14*1000</f>
        <v>4.372811301105614</v>
      </c>
      <c r="J147" s="254">
        <f>J35/'[3]人口參考表'!E14*1000</f>
        <v>0.6367124056397611</v>
      </c>
      <c r="K147" s="254">
        <f>K35/'[3]人口參考表'!E14*1000</f>
        <v>0.20288463094961875</v>
      </c>
    </row>
    <row r="148" spans="2:11" ht="28.5" customHeight="1" hidden="1">
      <c r="B148" s="212" t="s">
        <v>379</v>
      </c>
      <c r="C148" s="254">
        <f>C36/'[3]人口參考表'!E15*1000</f>
        <v>0.038850122701637534</v>
      </c>
      <c r="D148" s="254">
        <f>D36/'[3]人口參考表'!E15*1000</f>
        <v>0.418717989117649</v>
      </c>
      <c r="E148" s="254">
        <f>E36/'[3]人口參考表'!E15*1000</f>
        <v>0.8913944819875722</v>
      </c>
      <c r="F148" s="254">
        <f>F36/'[3]人口參考表'!E15*1000</f>
        <v>0.4726764928699233</v>
      </c>
      <c r="G148" s="254">
        <f>G36/'[3]人口參考表'!E15*1000</f>
        <v>-0.3798678664160114</v>
      </c>
      <c r="H148" s="254">
        <f>H36/'[3]人口參考表'!E15*1000</f>
        <v>3.459819260595831</v>
      </c>
      <c r="I148" s="254">
        <f>I36/'[3]人口參考表'!E15*1000</f>
        <v>3.839687127011843</v>
      </c>
      <c r="J148" s="254">
        <f>J36/'[3]人口參考表'!E15*1000</f>
        <v>0.6280769836764735</v>
      </c>
      <c r="K148" s="254">
        <f>K36/'[3]人口參考表'!E15*1000</f>
        <v>0.25468413771073495</v>
      </c>
    </row>
    <row r="149" spans="2:11" ht="28.5" customHeight="1" hidden="1">
      <c r="B149" s="212" t="s">
        <v>380</v>
      </c>
      <c r="C149" s="254">
        <f>C37/'[3]人口參考表'!E16*1000</f>
        <v>-0.09281113042877663</v>
      </c>
      <c r="D149" s="254">
        <f>D37/'[3]人口參考表'!E16*1000</f>
        <v>0.3345517492200088</v>
      </c>
      <c r="E149" s="254">
        <f>E37/'[3]人口參考表'!E16*1000</f>
        <v>0.8914185317926685</v>
      </c>
      <c r="F149" s="254">
        <f>F37/'[3]人口參考表'!E16*1000</f>
        <v>0.5568667825726599</v>
      </c>
      <c r="G149" s="254">
        <f>G37/'[3]人口參考表'!E16*1000</f>
        <v>-0.42736287964878544</v>
      </c>
      <c r="H149" s="254">
        <f>H37/'[3]人口參考表'!E16*1000</f>
        <v>4.318955162511211</v>
      </c>
      <c r="I149" s="254">
        <f>I37/'[3]人口參考表'!E16*1000</f>
        <v>4.746318042159995</v>
      </c>
      <c r="J149" s="254">
        <f>J37/'[3]人口參考表'!E16*1000</f>
        <v>0.9410616945801538</v>
      </c>
      <c r="K149" s="254">
        <f>K37/'[3]人口參考表'!E16*1000</f>
        <v>0.20288944791406985</v>
      </c>
    </row>
    <row r="150" spans="2:11" ht="34.5" customHeight="1" hidden="1">
      <c r="B150" s="213" t="s">
        <v>381</v>
      </c>
      <c r="C150" s="254">
        <f aca="true" t="shared" si="20" ref="C150:K150">SUM(C151:C162)</f>
        <v>-2.1586619783664474</v>
      </c>
      <c r="D150" s="254">
        <f t="shared" si="20"/>
        <v>2.739804121255219</v>
      </c>
      <c r="E150" s="254">
        <f t="shared" si="20"/>
        <v>9.57358331678075</v>
      </c>
      <c r="F150" s="254">
        <f t="shared" si="20"/>
        <v>6.83377919552553</v>
      </c>
      <c r="G150" s="254">
        <f t="shared" si="20"/>
        <v>-4.8984660996216665</v>
      </c>
      <c r="H150" s="254">
        <f t="shared" si="20"/>
        <v>51.34492576279541</v>
      </c>
      <c r="I150" s="254">
        <f t="shared" si="20"/>
        <v>56.243391862417084</v>
      </c>
      <c r="J150" s="254">
        <f t="shared" si="20"/>
        <v>5.613792900364448</v>
      </c>
      <c r="K150" s="254">
        <f t="shared" si="20"/>
        <v>2.4540009029323975</v>
      </c>
    </row>
    <row r="151" spans="2:11" ht="28.5" customHeight="1" hidden="1">
      <c r="B151" s="212" t="s">
        <v>335</v>
      </c>
      <c r="C151" s="254">
        <f aca="true" t="shared" si="21" ref="C151:C157">D151+G151</f>
        <v>-0.15110631408526717</v>
      </c>
      <c r="D151" s="254">
        <f>D39/'[3]人口參考表'!E17*1000</f>
        <v>0.15542363734484618</v>
      </c>
      <c r="E151" s="254">
        <f>E39/'[3]人口參考表'!E17*1000</f>
        <v>0.7533729087965462</v>
      </c>
      <c r="F151" s="254">
        <f>F39/'[3]人口參考表'!E17*1000</f>
        <v>0.5979492714517</v>
      </c>
      <c r="G151" s="254">
        <f>G39/'[3]人口參考表'!E17*1000</f>
        <v>-0.30652995143011336</v>
      </c>
      <c r="H151" s="254">
        <f>H39/'[3]人口參考表'!E17*1000</f>
        <v>3.44738262277388</v>
      </c>
      <c r="I151" s="254">
        <f>I39/'[3]人口參考表'!E17*1000</f>
        <v>3.753912574203994</v>
      </c>
      <c r="J151" s="254">
        <f>J39/'[3]人口參考表'!E17*1000</f>
        <v>0.8850512682137075</v>
      </c>
      <c r="K151" s="255">
        <f>K39/'[3]人口參考表'!E17*1000</f>
        <v>0.13599568267674042</v>
      </c>
    </row>
    <row r="152" spans="2:11" ht="28.5" customHeight="1" hidden="1">
      <c r="B152" s="214" t="s">
        <v>76</v>
      </c>
      <c r="C152" s="254">
        <f t="shared" si="21"/>
        <v>-0.6154537189600776</v>
      </c>
      <c r="D152" s="254">
        <f>D40/'[3]人口參考表'!E18*1000</f>
        <v>0.10797433665966273</v>
      </c>
      <c r="E152" s="254">
        <f>E40/'[3]人口參考表'!E18*1000</f>
        <v>0.7493418964180594</v>
      </c>
      <c r="F152" s="254">
        <f>F40/'[3]人口參考表'!E18*1000</f>
        <v>0.6413675597583967</v>
      </c>
      <c r="G152" s="254">
        <f>G40/'[3]人口參考表'!E18*1000</f>
        <v>-0.7234280556197403</v>
      </c>
      <c r="H152" s="254">
        <f>H40/'[3]人口參考表'!E18*1000</f>
        <v>4.573792900903313</v>
      </c>
      <c r="I152" s="254">
        <f>I40/'[3]人口參考表'!E18*1000</f>
        <v>5.297220956523054</v>
      </c>
      <c r="J152" s="254">
        <f>J40/'[3]人口參考表'!E18*1000</f>
        <v>0.5744234710294057</v>
      </c>
      <c r="K152" s="255">
        <f>K40/'[3]人口參考表'!E18*1000</f>
        <v>0.19435380598739294</v>
      </c>
    </row>
    <row r="153" spans="2:11" ht="28.5" customHeight="1" hidden="1">
      <c r="B153" s="214" t="s">
        <v>12</v>
      </c>
      <c r="C153" s="254">
        <f t="shared" si="21"/>
        <v>-0.37161549031639174</v>
      </c>
      <c r="D153" s="254">
        <f>D41/'[3]人口參考表'!E19*1000</f>
        <v>0.17932607962942157</v>
      </c>
      <c r="E153" s="254">
        <f>E41/'[3]人口參考表'!E19*1000</f>
        <v>0.8620615153269784</v>
      </c>
      <c r="F153" s="254">
        <f>F41/'[3]人口參考表'!E19*1000</f>
        <v>0.6827354356975569</v>
      </c>
      <c r="G153" s="254">
        <f>G41/'[3]人口參考表'!E19*1000</f>
        <v>-0.5509415699458133</v>
      </c>
      <c r="H153" s="254">
        <f>H41/'[3]人口參考表'!E19*1000</f>
        <v>3.6448565823474</v>
      </c>
      <c r="I153" s="254">
        <f>I41/'[3]人口參考表'!E19*1000</f>
        <v>4.1957981522932135</v>
      </c>
      <c r="J153" s="254">
        <f>J41/'[3]人口參考表'!E19*1000</f>
        <v>0.4710010284242639</v>
      </c>
      <c r="K153" s="255">
        <f>K41/'[3]人口參考表'!E19*1000</f>
        <v>0.23982162456464814</v>
      </c>
    </row>
    <row r="154" spans="2:11" ht="34.5" customHeight="1" hidden="1">
      <c r="B154" s="215" t="s">
        <v>382</v>
      </c>
      <c r="C154" s="256">
        <f t="shared" si="21"/>
        <v>-0.311226187954682</v>
      </c>
      <c r="D154" s="254">
        <f>D42/'[3]人口參考表'!E20*1000</f>
        <v>0.1664195588368786</v>
      </c>
      <c r="E154" s="254">
        <f>E42/'[3]人口參考表'!E20*1000</f>
        <v>0.7153879737013872</v>
      </c>
      <c r="F154" s="254">
        <f>F42/'[3]人口參考表'!E20*1000</f>
        <v>0.5489684148645085</v>
      </c>
      <c r="G154" s="254">
        <f>G42/'[3]人口參考表'!E20*1000</f>
        <v>-0.4776457467915606</v>
      </c>
      <c r="H154" s="254">
        <f>H42/'[3]人口參考表'!E20*1000</f>
        <v>4.290166549236415</v>
      </c>
      <c r="I154" s="254">
        <f>I42/'[3]人口參考表'!E20*1000</f>
        <v>4.7678122960279765</v>
      </c>
      <c r="J154" s="254">
        <f>J42/'[3]人口參考表'!E20*1000</f>
        <v>0.3220326528142196</v>
      </c>
      <c r="K154" s="255">
        <f>K42/'[3]人口參考表'!E20*1000</f>
        <v>0.2010002463873988</v>
      </c>
    </row>
    <row r="155" spans="2:11" ht="34.5" customHeight="1" hidden="1">
      <c r="B155" s="215" t="s">
        <v>78</v>
      </c>
      <c r="C155" s="254">
        <f t="shared" si="21"/>
        <v>-0.2961867576414021</v>
      </c>
      <c r="D155" s="254">
        <f>D43/'[3]人口參考表'!E21*1000</f>
        <v>0.14701240525266676</v>
      </c>
      <c r="E155" s="254">
        <f>E43/'[3]人口參考表'!E21*1000</f>
        <v>0.704794766358373</v>
      </c>
      <c r="F155" s="254">
        <f>F43/'[3]人口參考表'!E21*1000</f>
        <v>0.5577823611057062</v>
      </c>
      <c r="G155" s="254">
        <f>G43/'[3]人口參考表'!E21*1000</f>
        <v>-0.4431991628940689</v>
      </c>
      <c r="H155" s="254">
        <f>H43/'[3]人口參考表'!E21*1000</f>
        <v>4.380104897675042</v>
      </c>
      <c r="I155" s="254">
        <f>I43/'[3]人口參考表'!E21*1000</f>
        <v>4.823304060569111</v>
      </c>
      <c r="J155" s="254">
        <f>J43/'[3]人口參考表'!E21*1000</f>
        <v>0.477790317071167</v>
      </c>
      <c r="K155" s="255">
        <f>K43/'[3]人口參考表'!E21*1000</f>
        <v>0.2010610836543825</v>
      </c>
    </row>
    <row r="156" spans="2:11" ht="34.5" customHeight="1" hidden="1">
      <c r="B156" s="215" t="s">
        <v>79</v>
      </c>
      <c r="C156" s="254">
        <f t="shared" si="21"/>
        <v>-0.35467511543161145</v>
      </c>
      <c r="D156" s="254">
        <f>D44/'[3]人口參考表'!E22*1000</f>
        <v>0.19896408914456254</v>
      </c>
      <c r="E156" s="254">
        <f>E44/'[3]人口參考表'!E22*1000</f>
        <v>0.7612539062922393</v>
      </c>
      <c r="F156" s="254">
        <f>F44/'[3]人口參考表'!E22*1000</f>
        <v>0.5622898171476768</v>
      </c>
      <c r="G156" s="254">
        <f>G44/'[3]人口參考表'!E22*1000</f>
        <v>-0.553639204576174</v>
      </c>
      <c r="H156" s="254">
        <f>H44/'[3]人口參考表'!E22*1000</f>
        <v>4.801089977184009</v>
      </c>
      <c r="I156" s="254">
        <f>I44/'[3]人口參考表'!E22*1000</f>
        <v>5.354729181760184</v>
      </c>
      <c r="J156" s="254">
        <f>J44/'[3]人口參考表'!E22*1000</f>
        <v>0.3611630748602385</v>
      </c>
      <c r="K156" s="255">
        <f>K44/'[3]人口參考表'!E22*1000</f>
        <v>0.20977735485894095</v>
      </c>
    </row>
    <row r="157" spans="2:11" ht="34.5" customHeight="1" hidden="1">
      <c r="B157" s="215" t="s">
        <v>80</v>
      </c>
      <c r="C157" s="254">
        <f t="shared" si="21"/>
        <v>-0.06056149154302032</v>
      </c>
      <c r="D157" s="254">
        <f>D45/'[3]人口參考表'!E23*1000</f>
        <v>0.23792014534757971</v>
      </c>
      <c r="E157" s="254">
        <f>E45/'[3]人口參考表'!E23*1000</f>
        <v>0.8067655837695202</v>
      </c>
      <c r="F157" s="254">
        <f>F45/'[3]人口參考表'!E23*1000</f>
        <v>0.5688454384219406</v>
      </c>
      <c r="G157" s="254">
        <f>G45/'[3]人口參考表'!E23*1000</f>
        <v>-0.29848163689060003</v>
      </c>
      <c r="H157" s="254">
        <f>H45/'[3]人口參考表'!E23*1000</f>
        <v>4.732447982004585</v>
      </c>
      <c r="I157" s="254">
        <f>I45/'[3]人口參考表'!E23*1000</f>
        <v>5.030929618895185</v>
      </c>
      <c r="J157" s="254">
        <f>J45/'[3]人口參考表'!E23*1000</f>
        <v>0.3914867846173811</v>
      </c>
      <c r="K157" s="255">
        <f>K45/'[3]人口參考表'!E23*1000</f>
        <v>0.18601029545356232</v>
      </c>
    </row>
    <row r="158" spans="2:11" ht="34.5" customHeight="1" hidden="1">
      <c r="B158" s="215" t="s">
        <v>13</v>
      </c>
      <c r="C158" s="254">
        <f>D158+G158</f>
        <v>-0.07787707104335803</v>
      </c>
      <c r="D158" s="254">
        <f>D46/'[3]人口參考表'!E24*1000</f>
        <v>0.2357944651035008</v>
      </c>
      <c r="E158" s="254">
        <f>E46/'[3]人口參考表'!E24*1000</f>
        <v>0.8090562380615531</v>
      </c>
      <c r="F158" s="254">
        <f>F46/'[3]人口參考表'!E24*1000</f>
        <v>0.5732617729580525</v>
      </c>
      <c r="G158" s="254">
        <f>G46/'[3]人口參考表'!E24*1000</f>
        <v>-0.31367153614685883</v>
      </c>
      <c r="H158" s="254">
        <f>H46/'[3]人口參考表'!E24*1000</f>
        <v>5.382170909885412</v>
      </c>
      <c r="I158" s="254">
        <f>I46/'[3]人口參考表'!E24*1000</f>
        <v>5.695842446032271</v>
      </c>
      <c r="J158" s="254">
        <f>J46/'[3]人口參考表'!E24*1000</f>
        <v>0.40236486705735</v>
      </c>
      <c r="K158" s="255">
        <f>K46/'[3]人口參考表'!E24*1000</f>
        <v>0.22930470918322096</v>
      </c>
    </row>
    <row r="159" spans="2:11" ht="34.5" customHeight="1" hidden="1">
      <c r="B159" s="215" t="s">
        <v>81</v>
      </c>
      <c r="C159" s="254">
        <f>D159+G159</f>
        <v>-0.03677735207391819</v>
      </c>
      <c r="D159" s="254">
        <f>D47/'[3]人口參考表'!E25*1000</f>
        <v>0.27691182738008957</v>
      </c>
      <c r="E159" s="254">
        <f>E47/'[3]人口參考表'!E25*1000</f>
        <v>0.7766511408550951</v>
      </c>
      <c r="F159" s="254">
        <f>F47/'[3]人口參考表'!E25*1000</f>
        <v>0.49973931347500544</v>
      </c>
      <c r="G159" s="254">
        <f>G47/'[3]人口參考表'!E25*1000</f>
        <v>-0.31368917945400776</v>
      </c>
      <c r="H159" s="254">
        <f>H47/'[3]人口參考表'!E25*1000</f>
        <v>4.871917462968452</v>
      </c>
      <c r="I159" s="254">
        <f>I47/'[3]人口參考表'!E25*1000</f>
        <v>5.185606642422459</v>
      </c>
      <c r="J159" s="254">
        <f>J47/'[3]人口參考表'!E25*1000</f>
        <v>0.2747484537286827</v>
      </c>
      <c r="K159" s="255">
        <f>K47/'[3]人口參考表'!E25*1000</f>
        <v>0.24229784895757842</v>
      </c>
    </row>
    <row r="160" spans="2:11" ht="34.5" customHeight="1" hidden="1">
      <c r="B160" s="215" t="s">
        <v>82</v>
      </c>
      <c r="C160" s="254">
        <f>D160+G160</f>
        <v>0.01730717642070284</v>
      </c>
      <c r="D160" s="254">
        <f>D48/'[3]人口參考表'!E26*1000</f>
        <v>0.2769148227312455</v>
      </c>
      <c r="E160" s="254">
        <f>E48/'[3]人口參考表'!E26*1000</f>
        <v>0.809110497667858</v>
      </c>
      <c r="F160" s="254">
        <f>F48/'[3]人口參考表'!E26*1000</f>
        <v>0.5321956749366125</v>
      </c>
      <c r="G160" s="254">
        <f>G48/'[3]人口參考表'!E26*1000</f>
        <v>-0.2596076463105427</v>
      </c>
      <c r="H160" s="254">
        <f>H48/'[3]人口參考表'!E26*1000</f>
        <v>3.656141018873476</v>
      </c>
      <c r="I160" s="254">
        <f>I48/'[3]人口參考表'!E26*1000</f>
        <v>3.9157486651840183</v>
      </c>
      <c r="J160" s="254">
        <f>J48/'[3]人口參考表'!E26*1000</f>
        <v>0.41537223409686824</v>
      </c>
      <c r="K160" s="255">
        <f>K48/'[3]人口參考表'!E26*1000</f>
        <v>0.2379736757846641</v>
      </c>
    </row>
    <row r="161" spans="2:11" ht="34.5" customHeight="1" hidden="1">
      <c r="B161" s="215" t="s">
        <v>83</v>
      </c>
      <c r="C161" s="254">
        <f>D161+G161</f>
        <v>0.06706240697795163</v>
      </c>
      <c r="D161" s="254">
        <f>D49/'[3]人口參考表'!E27*1000</f>
        <v>0.4867432764528746</v>
      </c>
      <c r="E161" s="254">
        <f>E49/'[3]人口參考表'!E27*1000</f>
        <v>0.9972828908656675</v>
      </c>
      <c r="F161" s="254">
        <f>F49/'[3]人口參考表'!E27*1000</f>
        <v>0.5105396144127929</v>
      </c>
      <c r="G161" s="254">
        <f>G49/'[3]人口參考表'!E27*1000</f>
        <v>-0.41968086947492295</v>
      </c>
      <c r="H161" s="254">
        <f>H49/'[3]人口參考表'!E27*1000</f>
        <v>3.1973625004326607</v>
      </c>
      <c r="I161" s="254">
        <f>I49/'[3]人口參考表'!E27*1000</f>
        <v>3.6170433699075835</v>
      </c>
      <c r="J161" s="254">
        <f>J49/'[3]人口參考表'!E27*1000</f>
        <v>0.49755979370738285</v>
      </c>
      <c r="K161" s="255">
        <f>K49/'[3]人口參考表'!E27*1000</f>
        <v>0.17090097262123152</v>
      </c>
    </row>
    <row r="162" spans="2:11" ht="34.5" customHeight="1" hidden="1">
      <c r="B162" s="215" t="s">
        <v>84</v>
      </c>
      <c r="C162" s="256">
        <f>D162+G162</f>
        <v>0.032447937284626804</v>
      </c>
      <c r="D162" s="254">
        <f>D50/'[3]人口參考表'!E28*1000</f>
        <v>0.27039947737189013</v>
      </c>
      <c r="E162" s="254">
        <f>E50/'[3]人口參考表'!E28*1000</f>
        <v>0.8285039986674714</v>
      </c>
      <c r="F162" s="254">
        <f>F50/'[3]人口參考表'!E28*1000</f>
        <v>0.5581045212955813</v>
      </c>
      <c r="G162" s="254">
        <f>G50/'[3]人口參考表'!E28*1000</f>
        <v>-0.23795154008726332</v>
      </c>
      <c r="H162" s="254">
        <f>H50/'[3]人口參考表'!E28*1000</f>
        <v>4.367492358510769</v>
      </c>
      <c r="I162" s="254">
        <f>I50/'[3]人口參考表'!E28*1000</f>
        <v>4.605443898598033</v>
      </c>
      <c r="J162" s="254">
        <f>J50/'[3]人口參考表'!E28*1000</f>
        <v>0.5407989547437803</v>
      </c>
      <c r="K162" s="255">
        <f>K50/'[3]人口參考表'!E28*1000</f>
        <v>0.2055036028026365</v>
      </c>
    </row>
    <row r="163" spans="2:11" ht="34.5" customHeight="1" hidden="1">
      <c r="B163" s="213" t="s">
        <v>383</v>
      </c>
      <c r="C163" s="254">
        <f aca="true" t="shared" si="22" ref="C163:K163">SUM(C164:C175)</f>
        <v>-1.515360759858686</v>
      </c>
      <c r="D163" s="254">
        <f t="shared" si="22"/>
        <v>1.8993984151071257</v>
      </c>
      <c r="E163" s="254">
        <f t="shared" si="22"/>
        <v>8.87478616174051</v>
      </c>
      <c r="F163" s="254">
        <f t="shared" si="22"/>
        <v>6.975387746633381</v>
      </c>
      <c r="G163" s="254">
        <f t="shared" si="22"/>
        <v>-3.4147591749658117</v>
      </c>
      <c r="H163" s="254">
        <f t="shared" si="22"/>
        <v>59.31622695825535</v>
      </c>
      <c r="I163" s="254">
        <f t="shared" si="22"/>
        <v>62.73098613322116</v>
      </c>
      <c r="J163" s="254">
        <f t="shared" si="22"/>
        <v>5.708486928930162</v>
      </c>
      <c r="K163" s="255">
        <f t="shared" si="22"/>
        <v>2.488419194938246</v>
      </c>
    </row>
    <row r="164" spans="2:11" ht="34.5" customHeight="1" hidden="1">
      <c r="B164" s="215" t="s">
        <v>384</v>
      </c>
      <c r="C164" s="256">
        <f aca="true" t="shared" si="23" ref="C164:C172">D164+G164</f>
        <v>-0.2617767066326862</v>
      </c>
      <c r="D164" s="254">
        <f>D52/'[3]人口參考表'!E29*1000</f>
        <v>0.11466252439282949</v>
      </c>
      <c r="E164" s="254">
        <f>E52/'[3]人口參考表'!E29*1000</f>
        <v>0.7550419059074998</v>
      </c>
      <c r="F164" s="254">
        <f>F52/'[3]人口參考表'!E29*1000</f>
        <v>0.6403793815146703</v>
      </c>
      <c r="G164" s="254">
        <f>G52/'[3]人口參考表'!E29*1000</f>
        <v>-0.3764392310255157</v>
      </c>
      <c r="H164" s="254">
        <f>H52/'[3]人口參考表'!E29*1000</f>
        <v>3.7059793261305076</v>
      </c>
      <c r="I164" s="254">
        <f>I52/'[3]人口參考表'!E29*1000</f>
        <v>4.082418557156023</v>
      </c>
      <c r="J164" s="254">
        <f>J52/'[3]人口參考表'!E29*1000</f>
        <v>0.6014373920982377</v>
      </c>
      <c r="K164" s="255">
        <f>K52/'[3]人口參考表'!E29*1000</f>
        <v>0.166585176948073</v>
      </c>
    </row>
    <row r="165" spans="2:11" ht="34.5" customHeight="1" hidden="1">
      <c r="B165" s="215" t="s">
        <v>87</v>
      </c>
      <c r="C165" s="256">
        <f t="shared" si="23"/>
        <v>-0.25318811444102773</v>
      </c>
      <c r="D165" s="254">
        <f>D53/'[3]人口參考表'!E30*1000</f>
        <v>0.10387204695016522</v>
      </c>
      <c r="E165" s="254">
        <f>E53/'[3]人口參考表'!E30*1000</f>
        <v>0.6015922719197069</v>
      </c>
      <c r="F165" s="254">
        <f>F53/'[3]人口參考表'!E30*1000</f>
        <v>0.4977202249695417</v>
      </c>
      <c r="G165" s="254">
        <f>G53/'[3]人口參考表'!E30*1000</f>
        <v>-0.35706016139119295</v>
      </c>
      <c r="H165" s="254">
        <f>H53/'[3]人口參考表'!E30*1000</f>
        <v>3.161605429045654</v>
      </c>
      <c r="I165" s="254">
        <f>I53/'[3]人口參考表'!E30*1000</f>
        <v>3.518665590436847</v>
      </c>
      <c r="J165" s="254">
        <f>J53/'[3]人口參考表'!E30*1000</f>
        <v>0.36571616530370676</v>
      </c>
      <c r="K165" s="255">
        <f>K53/'[3]人口參考表'!E30*1000</f>
        <v>0.1428240645564772</v>
      </c>
    </row>
    <row r="166" spans="2:11" ht="34.5" customHeight="1" hidden="1">
      <c r="B166" s="215" t="s">
        <v>88</v>
      </c>
      <c r="C166" s="254">
        <f t="shared" si="23"/>
        <v>-0.15151088822175995</v>
      </c>
      <c r="D166" s="254">
        <f>D54/'[3]人口參考表'!E31*1000</f>
        <v>0.1558397707423817</v>
      </c>
      <c r="E166" s="254">
        <f>E54/'[3]人口參考表'!E31*1000</f>
        <v>0.8246521201784366</v>
      </c>
      <c r="F166" s="254">
        <f>F54/'[3]人口參考表'!E31*1000</f>
        <v>0.6688123494360548</v>
      </c>
      <c r="G166" s="254">
        <f>G54/'[3]人口參考表'!E31*1000</f>
        <v>-0.30735065896414165</v>
      </c>
      <c r="H166" s="254">
        <f>H54/'[3]人口參考表'!E31*1000</f>
        <v>5.084272520470203</v>
      </c>
      <c r="I166" s="254">
        <f>I54/'[3]人口參考表'!E31*1000</f>
        <v>5.391623179434345</v>
      </c>
      <c r="J166" s="254">
        <f>J54/'[3]人口參考表'!E31*1000</f>
        <v>0.5086436961730514</v>
      </c>
      <c r="K166" s="255">
        <f>K54/'[3]人口參考表'!E31*1000</f>
        <v>0.22077300855170742</v>
      </c>
    </row>
    <row r="167" spans="2:11" ht="34.5" customHeight="1" hidden="1">
      <c r="B167" s="215" t="s">
        <v>382</v>
      </c>
      <c r="C167" s="254">
        <f t="shared" si="23"/>
        <v>-0.21431865070173126</v>
      </c>
      <c r="D167" s="254">
        <f>D55/'[3]人口參考表'!E32*1000</f>
        <v>0.1428791004678208</v>
      </c>
      <c r="E167" s="254">
        <f>E55/'[3]人口參考表'!E32*1000</f>
        <v>0.6710988052276432</v>
      </c>
      <c r="F167" s="254">
        <f>F55/'[3]人口參考表'!E32*1000</f>
        <v>0.5282197047598224</v>
      </c>
      <c r="G167" s="254">
        <f>G55/'[3]人口參考表'!E32*1000</f>
        <v>-0.35719775116955205</v>
      </c>
      <c r="H167" s="254">
        <f>H55/'[3]人口參考表'!E32*1000</f>
        <v>4.180296106111545</v>
      </c>
      <c r="I167" s="254">
        <f>I55/'[3]人口參考表'!E32*1000</f>
        <v>4.537493857281097</v>
      </c>
      <c r="J167" s="254">
        <f>J55/'[3]人口參考表'!E32*1000</f>
        <v>0.44812081510361984</v>
      </c>
      <c r="K167" s="255">
        <f>K55/'[3]人口參考表'!E32*1000</f>
        <v>0.2338021644018886</v>
      </c>
    </row>
    <row r="168" spans="2:11" ht="34.5" customHeight="1" hidden="1">
      <c r="B168" s="215" t="s">
        <v>78</v>
      </c>
      <c r="C168" s="256">
        <f t="shared" si="23"/>
        <v>-0.29016136436471984</v>
      </c>
      <c r="D168" s="254">
        <f>D56/'[3]人口參考表'!E33*1000</f>
        <v>0.08661533264618503</v>
      </c>
      <c r="E168" s="254">
        <f>E56/'[3]人口參考表'!E33*1000</f>
        <v>0.7470572440733458</v>
      </c>
      <c r="F168" s="254">
        <f>F56/'[3]人口參考表'!E33*1000</f>
        <v>0.6604419114271608</v>
      </c>
      <c r="G168" s="254">
        <f>G56/'[3]人口參考表'!E33*1000</f>
        <v>-0.3767766970109049</v>
      </c>
      <c r="H168" s="254">
        <f>H56/'[3]人口參考表'!E33*1000</f>
        <v>5.634327388634336</v>
      </c>
      <c r="I168" s="254">
        <f>I56/'[3]人口參考表'!E33*1000</f>
        <v>6.011104085645241</v>
      </c>
      <c r="J168" s="254">
        <f>J56/'[3]人口參考表'!E33*1000</f>
        <v>0.5131958459286463</v>
      </c>
      <c r="K168" s="255">
        <f>K56/'[3]人口參考表'!E33*1000</f>
        <v>0.18405758187314317</v>
      </c>
    </row>
    <row r="169" spans="2:11" ht="34.5" customHeight="1" hidden="1">
      <c r="B169" s="215" t="s">
        <v>79</v>
      </c>
      <c r="C169" s="256">
        <f t="shared" si="23"/>
        <v>-0.1082907389760028</v>
      </c>
      <c r="D169" s="254">
        <f>D57/'[3]人口參考表'!E34*1000</f>
        <v>0.20142077449536513</v>
      </c>
      <c r="E169" s="254">
        <f>E57/'[3]人口參考表'!E34*1000</f>
        <v>0.7861907649657801</v>
      </c>
      <c r="F169" s="254">
        <f>F57/'[3]人口參考表'!E34*1000</f>
        <v>0.584769990470415</v>
      </c>
      <c r="G169" s="254">
        <f>G57/'[3]人口參考表'!E34*1000</f>
        <v>-0.30971151347136794</v>
      </c>
      <c r="H169" s="254">
        <f>H57/'[3]人口參考表'!E34*1000</f>
        <v>7.621502209131075</v>
      </c>
      <c r="I169" s="254">
        <f>I57/'[3]人口參考表'!E34*1000</f>
        <v>7.931213722602442</v>
      </c>
      <c r="J169" s="254">
        <f>J57/'[3]人口參考表'!E34*1000</f>
        <v>0.41800225244737066</v>
      </c>
      <c r="K169" s="255">
        <f>K57/'[3]人口參考表'!E34*1000</f>
        <v>0.19275751537728492</v>
      </c>
    </row>
    <row r="170" spans="2:11" ht="34.5" customHeight="1" hidden="1">
      <c r="B170" s="215" t="s">
        <v>80</v>
      </c>
      <c r="C170" s="256">
        <f t="shared" si="23"/>
        <v>-0.04981762417584315</v>
      </c>
      <c r="D170" s="254">
        <f>D58/'[3]人口參考表'!E35*1000</f>
        <v>0.21876434964174632</v>
      </c>
      <c r="E170" s="254">
        <f>E58/'[3]人口參考表'!E35*1000</f>
        <v>0.697446738461805</v>
      </c>
      <c r="F170" s="254">
        <f>F58/'[3]人口參考表'!E35*1000</f>
        <v>0.47868238882005876</v>
      </c>
      <c r="G170" s="254">
        <f>G58/'[3]人口參考表'!E35*1000</f>
        <v>-0.26858197381758947</v>
      </c>
      <c r="H170" s="254">
        <f>H58/'[3]人口參考表'!E35*1000</f>
        <v>6.26619072785715</v>
      </c>
      <c r="I170" s="254">
        <f>I58/'[3]人口參考表'!E35*1000</f>
        <v>6.534772701674739</v>
      </c>
      <c r="J170" s="254">
        <f>J58/'[3]人口參考表'!E35*1000</f>
        <v>0.4700184541807817</v>
      </c>
      <c r="K170" s="255">
        <f>K58/'[3]人口參考表'!E35*1000</f>
        <v>0.2057684476828307</v>
      </c>
    </row>
    <row r="171" spans="2:11" ht="34.5" customHeight="1" hidden="1">
      <c r="B171" s="215" t="s">
        <v>13</v>
      </c>
      <c r="C171" s="256">
        <f t="shared" si="23"/>
        <v>-0.36179371692133044</v>
      </c>
      <c r="D171" s="254">
        <f>D59/'[3]人口參考表'!E36*1000</f>
        <v>0.12781933711591914</v>
      </c>
      <c r="E171" s="254">
        <f>E59/'[3]人口參考表'!E36*1000</f>
        <v>0.7365860104985171</v>
      </c>
      <c r="F171" s="254">
        <f>F59/'[3]人口參考表'!E36*1000</f>
        <v>0.6087666733825979</v>
      </c>
      <c r="G171" s="254">
        <f>G59/'[3]人口參考表'!E36*1000</f>
        <v>-0.4896130540372496</v>
      </c>
      <c r="H171" s="254">
        <f>H59/'[3]人口參考表'!E36*1000</f>
        <v>5.8601916423484965</v>
      </c>
      <c r="I171" s="254">
        <f>I59/'[3]人口參考表'!E36*1000</f>
        <v>6.349804696385745</v>
      </c>
      <c r="J171" s="254">
        <f>J59/'[3]人口參考表'!E36*1000</f>
        <v>0.34879514026547426</v>
      </c>
      <c r="K171" s="255">
        <f>K59/'[3]人口參考表'!E36*1000</f>
        <v>0.2339743798054113</v>
      </c>
    </row>
    <row r="172" spans="2:11" ht="34.5" customHeight="1" hidden="1">
      <c r="B172" s="215" t="s">
        <v>81</v>
      </c>
      <c r="C172" s="256">
        <f t="shared" si="23"/>
        <v>-0.08234269295276564</v>
      </c>
      <c r="D172" s="254">
        <f>D60/'[3]人口參考表'!E37*1000</f>
        <v>0.15818464698820767</v>
      </c>
      <c r="E172" s="254">
        <f>E60/'[3]人口參考表'!E37*1000</f>
        <v>0.7584195403544203</v>
      </c>
      <c r="F172" s="254">
        <f>F60/'[3]人口參考表'!E37*1000</f>
        <v>0.6002348933662126</v>
      </c>
      <c r="G172" s="254">
        <f>G60/'[3]人口參考表'!E37*1000</f>
        <v>-0.2405273399409733</v>
      </c>
      <c r="H172" s="254">
        <f>H60/'[3]人口參考表'!E37*1000</f>
        <v>4.90805788257932</v>
      </c>
      <c r="I172" s="254">
        <f>I60/'[3]人口參考表'!E37*1000</f>
        <v>5.148585222520293</v>
      </c>
      <c r="J172" s="254">
        <f>J60/'[3]人口參考表'!E37*1000</f>
        <v>0.34670607559059213</v>
      </c>
      <c r="K172" s="255">
        <f>K60/'[3]人口參考表'!E37*1000</f>
        <v>0.2535288177756205</v>
      </c>
    </row>
    <row r="173" spans="2:11" ht="34.5" customHeight="1" hidden="1">
      <c r="B173" s="215" t="s">
        <v>82</v>
      </c>
      <c r="C173" s="256">
        <f>D173+G173</f>
        <v>0.0715084379956835</v>
      </c>
      <c r="D173" s="254">
        <f>D61/'[3]人口參考表'!E38*1000</f>
        <v>0.18202147853446707</v>
      </c>
      <c r="E173" s="254">
        <f>E61/'[3]人口參考表'!E38*1000</f>
        <v>0.7367536035918905</v>
      </c>
      <c r="F173" s="254">
        <f>F61/'[3]人口參考表'!E38*1000</f>
        <v>0.5547321250574234</v>
      </c>
      <c r="G173" s="254">
        <f>G61/'[3]人口參考表'!E38*1000</f>
        <v>-0.11051304053878357</v>
      </c>
      <c r="H173" s="254">
        <f>H61/'[3]人口參考表'!E38*1000</f>
        <v>3.44107271324683</v>
      </c>
      <c r="I173" s="254">
        <f>I61/'[3]人口參考表'!E38*1000</f>
        <v>3.5515857537856133</v>
      </c>
      <c r="J173" s="254">
        <f>J61/'[3]人口參考表'!E38*1000</f>
        <v>0.5005590659697845</v>
      </c>
      <c r="K173" s="255">
        <f>K61/'[3]人口參考表'!E38*1000</f>
        <v>0.23186069289509495</v>
      </c>
    </row>
    <row r="174" spans="2:11" ht="34.5" customHeight="1" hidden="1">
      <c r="B174" s="215" t="s">
        <v>83</v>
      </c>
      <c r="C174" s="256">
        <f>D174+G174</f>
        <v>0.13650191102675438</v>
      </c>
      <c r="D174" s="254">
        <f>D62/'[3]人口參考表'!E39*1000</f>
        <v>0.19283603303779587</v>
      </c>
      <c r="E174" s="254">
        <f>E62/'[3]人口參考表'!E39*1000</f>
        <v>0.7583439501486354</v>
      </c>
      <c r="F174" s="254">
        <f>F62/'[3]人口參考表'!E39*1000</f>
        <v>0.5655079171108396</v>
      </c>
      <c r="G174" s="254">
        <f>G62/'[3]人口參考表'!E39*1000</f>
        <v>-0.05633412201104149</v>
      </c>
      <c r="H174" s="254">
        <f>H62/'[3]人口參考表'!E39*1000</f>
        <v>3.356213653657818</v>
      </c>
      <c r="I174" s="254">
        <f>I62/'[3]人口參考表'!E39*1000</f>
        <v>3.4125477756688594</v>
      </c>
      <c r="J174" s="254">
        <f>J62/'[3]人口參考表'!E39*1000</f>
        <v>0.5655079171108396</v>
      </c>
      <c r="K174" s="255">
        <f>K62/'[3]人口參考表'!E39*1000</f>
        <v>0.2231697910437413</v>
      </c>
    </row>
    <row r="175" spans="2:11" ht="34.5" customHeight="1" hidden="1">
      <c r="B175" s="215" t="s">
        <v>84</v>
      </c>
      <c r="C175" s="254">
        <f>D175+G175</f>
        <v>0.049829388506743205</v>
      </c>
      <c r="D175" s="254">
        <f>D63/'[3]人口參考表'!E40*1000</f>
        <v>0.21448302009424253</v>
      </c>
      <c r="E175" s="254">
        <f>E63/'[3]人口參考表'!E40*1000</f>
        <v>0.8016032064128257</v>
      </c>
      <c r="F175" s="254">
        <f>F63/'[3]人口參考表'!E40*1000</f>
        <v>0.5871201863185831</v>
      </c>
      <c r="G175" s="254">
        <f>G63/'[3]人口參考表'!E40*1000</f>
        <v>-0.16465363158749932</v>
      </c>
      <c r="H175" s="254">
        <f>H63/'[3]人口參考表'!E40*1000</f>
        <v>6.096517359042409</v>
      </c>
      <c r="I175" s="254">
        <f>I63/'[3]人口參考表'!E40*1000</f>
        <v>6.261170990629909</v>
      </c>
      <c r="J175" s="254">
        <f>J63/'[3]人口參考表'!E40*1000</f>
        <v>0.6217841087580566</v>
      </c>
      <c r="K175" s="255">
        <f>K63/'[3]人口參考表'!E40*1000</f>
        <v>0.19931755402697285</v>
      </c>
    </row>
    <row r="176" spans="2:11" ht="34.5" customHeight="1" hidden="1">
      <c r="B176" s="213" t="s">
        <v>321</v>
      </c>
      <c r="C176" s="254"/>
      <c r="D176" s="254"/>
      <c r="E176" s="254"/>
      <c r="F176" s="254"/>
      <c r="G176" s="254"/>
      <c r="H176" s="254"/>
      <c r="I176" s="254"/>
      <c r="J176" s="254"/>
      <c r="K176" s="255"/>
    </row>
    <row r="177" spans="2:11" ht="34.5" customHeight="1" hidden="1">
      <c r="B177" s="215" t="s">
        <v>384</v>
      </c>
      <c r="C177" s="254">
        <f aca="true" t="shared" si="24" ref="C177:C182">D177+G177</f>
        <v>-0.16249628966805257</v>
      </c>
      <c r="D177" s="254">
        <f>D65/'[3]人口參考表'!E41*1000</f>
        <v>0.07149836745394314</v>
      </c>
      <c r="E177" s="254">
        <f>E65/'[3]人口參考表'!E41*1000</f>
        <v>0.7019839713659871</v>
      </c>
      <c r="F177" s="254">
        <f>F65/'[3]人口參考表'!E41*1000</f>
        <v>0.630485603912044</v>
      </c>
      <c r="G177" s="254">
        <f>G65/'[3]人口參考表'!E41*1000</f>
        <v>-0.2339946571219957</v>
      </c>
      <c r="H177" s="254">
        <f>H65/'[3]人口參考表'!E41*1000</f>
        <v>4.952886909082243</v>
      </c>
      <c r="I177" s="254">
        <f>I65/'[3]人口參考表'!E41*1000</f>
        <v>5.186881566204238</v>
      </c>
      <c r="J177" s="254">
        <f>J65/'[3]人口參考表'!E41*1000</f>
        <v>0.621819135129748</v>
      </c>
      <c r="K177" s="255">
        <f>K65/'[3]人口參考表'!E41*1000</f>
        <v>0.19932878199281115</v>
      </c>
    </row>
    <row r="178" spans="2:11" ht="34.5" customHeight="1" hidden="1">
      <c r="B178" s="215" t="s">
        <v>87</v>
      </c>
      <c r="C178" s="254">
        <f t="shared" si="24"/>
        <v>-0.247045209273297</v>
      </c>
      <c r="D178" s="254">
        <f>D66/'[3]人口參考表'!E42*1000</f>
        <v>0.07584721337338066</v>
      </c>
      <c r="E178" s="254">
        <f>E66/'[3]人口參考表'!E42*1000</f>
        <v>0.6891261100781443</v>
      </c>
      <c r="F178" s="254">
        <f>F66/'[3]人口參考表'!E42*1000</f>
        <v>0.6132788967047635</v>
      </c>
      <c r="G178" s="254">
        <f>G66/'[3]人口參考表'!E42*1000</f>
        <v>-0.32289242264667767</v>
      </c>
      <c r="H178" s="254">
        <f>H66/'[3]人口參考表'!E42*1000</f>
        <v>4.969076007576053</v>
      </c>
      <c r="I178" s="254">
        <f>I66/'[3]人口參考表'!E42*1000</f>
        <v>5.291968430222731</v>
      </c>
      <c r="J178" s="254">
        <f>J66/'[3]人口參考表'!E42*1000</f>
        <v>0.44858209052256565</v>
      </c>
      <c r="K178" s="255">
        <f>K66/'[3]人口參考表'!E42*1000</f>
        <v>0.19286862829231083</v>
      </c>
    </row>
    <row r="179" spans="2:11" ht="34.5" customHeight="1" hidden="1">
      <c r="B179" s="215" t="s">
        <v>88</v>
      </c>
      <c r="C179" s="254">
        <f t="shared" si="24"/>
        <v>-0.6092048467557132</v>
      </c>
      <c r="D179" s="254">
        <f>D67/'[3]人口參考表'!E43*1000</f>
        <v>0.023847876563390907</v>
      </c>
      <c r="E179" s="254">
        <f>E67/'[3]人口參考表'!E43*1000</f>
        <v>0.7132683081232372</v>
      </c>
      <c r="F179" s="254">
        <f>F67/'[3]人口參考表'!E43*1000</f>
        <v>0.6894204315598463</v>
      </c>
      <c r="G179" s="254">
        <f>G67/'[3]人口參考表'!E43*1000</f>
        <v>-0.6330527233191041</v>
      </c>
      <c r="H179" s="254">
        <f>H67/'[3]人口參考表'!E43*1000</f>
        <v>4.010779240206653</v>
      </c>
      <c r="I179" s="254">
        <f>I67/'[3]人口參考表'!E43*1000</f>
        <v>4.643831963525757</v>
      </c>
      <c r="J179" s="254">
        <f>J67/'[3]人口參考表'!E43*1000</f>
        <v>0.44226971081197686</v>
      </c>
      <c r="K179" s="255">
        <f>K67/'[3]人口參考表'!E43*1000</f>
        <v>0.22980681051994875</v>
      </c>
    </row>
    <row r="180" spans="2:11" ht="34.5" customHeight="1" hidden="1">
      <c r="B180" s="215" t="s">
        <v>382</v>
      </c>
      <c r="C180" s="256">
        <f t="shared" si="24"/>
        <v>-0.22339583355925957</v>
      </c>
      <c r="D180" s="254">
        <f>D68/'[3]人口參考表'!E44*1000</f>
        <v>0.07374231399043518</v>
      </c>
      <c r="E180" s="254">
        <f>E68/'[3]人口參考表'!E44*1000</f>
        <v>0.6072896446271133</v>
      </c>
      <c r="F180" s="254">
        <f>F68/'[3]人口參考表'!E44*1000</f>
        <v>0.533547330636678</v>
      </c>
      <c r="G180" s="254">
        <f>G68/'[3]人口參考表'!E44*1000</f>
        <v>-0.29713814754969475</v>
      </c>
      <c r="H180" s="254">
        <f>H68/'[3]人口參考表'!E44*1000</f>
        <v>3.4268487089672823</v>
      </c>
      <c r="I180" s="254">
        <f>I68/'[3]人口參考表'!E44*1000</f>
        <v>3.723986856516977</v>
      </c>
      <c r="J180" s="254">
        <f>J68/'[3]人口參考表'!E44*1000</f>
        <v>0.4446227755305651</v>
      </c>
      <c r="K180" s="255">
        <f>K68/'[3]人口參考表'!E44*1000</f>
        <v>0.2190580503833516</v>
      </c>
    </row>
    <row r="181" spans="2:11" ht="34.5" customHeight="1" hidden="1">
      <c r="B181" s="215" t="s">
        <v>78</v>
      </c>
      <c r="C181" s="256">
        <f t="shared" si="24"/>
        <v>-0.26249964746948173</v>
      </c>
      <c r="D181" s="254">
        <f>D69/'[3]人口參考表'!E45*1000</f>
        <v>0.13016511444767687</v>
      </c>
      <c r="E181" s="254">
        <f>E69/'[3]人口參考表'!E45*1000</f>
        <v>0.6985527808691993</v>
      </c>
      <c r="F181" s="254">
        <f>F69/'[3]人口參考表'!E45*1000</f>
        <v>0.5683876664215224</v>
      </c>
      <c r="G181" s="254">
        <f>G69/'[3]人口參考表'!E45*1000</f>
        <v>-0.3926647619171586</v>
      </c>
      <c r="H181" s="254">
        <f>H69/'[3]人口參考表'!E45*1000</f>
        <v>4.247721568142522</v>
      </c>
      <c r="I181" s="254">
        <f>I69/'[3]人口參考表'!E45*1000</f>
        <v>4.64038633005968</v>
      </c>
      <c r="J181" s="254">
        <f>J69/'[3]人口參考表'!E45*1000</f>
        <v>0.5054745277718118</v>
      </c>
      <c r="K181" s="255">
        <f>K69/'[3]人口參考表'!E45*1000</f>
        <v>0.23646662457994633</v>
      </c>
    </row>
    <row r="182" spans="2:11" ht="34.5" customHeight="1" hidden="1">
      <c r="B182" s="215" t="s">
        <v>79</v>
      </c>
      <c r="C182" s="256">
        <f t="shared" si="24"/>
        <v>-0.0802822463406484</v>
      </c>
      <c r="D182" s="254">
        <f>D70/'[3]人口參考表'!E46*1000</f>
        <v>0.19745093018916232</v>
      </c>
      <c r="E182" s="254">
        <f>E70/'[3]人口參考表'!E46*1000</f>
        <v>0.7485777023655056</v>
      </c>
      <c r="F182" s="254">
        <f>F70/'[3]人口參考表'!E46*1000</f>
        <v>0.5511267721763432</v>
      </c>
      <c r="G182" s="254">
        <f>G70/'[3]人口參考表'!E46*1000</f>
        <v>-0.2777331765298107</v>
      </c>
      <c r="H182" s="254">
        <f>H70/'[3]人口參考表'!E46*1000</f>
        <v>5.496079188671958</v>
      </c>
      <c r="I182" s="254">
        <f>I70/'[3]人口參考表'!E46*1000</f>
        <v>5.773812365201769</v>
      </c>
      <c r="J182" s="254">
        <f>J70/'[3]人口參考表'!E46*1000</f>
        <v>0.4903726398104471</v>
      </c>
      <c r="K182" s="255">
        <f>K70/'[3]人口參考表'!E46*1000</f>
        <v>0.2191488346055538</v>
      </c>
    </row>
    <row r="183" spans="2:11" ht="34.5" customHeight="1" hidden="1">
      <c r="B183" s="215" t="s">
        <v>80</v>
      </c>
      <c r="C183" s="256">
        <f aca="true" t="shared" si="25" ref="C183:C188">D183+G183</f>
        <v>-0.09981945698215403</v>
      </c>
      <c r="D183" s="254">
        <f>D71/'[3]人口參考表'!E47*1000</f>
        <v>0.2083188667453649</v>
      </c>
      <c r="E183" s="254">
        <f>E71/'[3]人口參考表'!E47*1000</f>
        <v>0.7226060690229845</v>
      </c>
      <c r="F183" s="254">
        <f>F71/'[3]人口參考表'!E47*1000</f>
        <v>0.5142872022776196</v>
      </c>
      <c r="G183" s="254">
        <f>G71/'[3]人口參考表'!E47*1000</f>
        <v>-0.3081383237275189</v>
      </c>
      <c r="H183" s="254">
        <f>H71/'[3]人口參考表'!E47*1000</f>
        <v>4.810863828900771</v>
      </c>
      <c r="I183" s="254">
        <f>I71/'[3]人口參考表'!E47*1000</f>
        <v>5.11900215262829</v>
      </c>
      <c r="J183" s="254">
        <f>J71/'[3]人口參考表'!E47*1000</f>
        <v>0.47739740295812794</v>
      </c>
      <c r="K183" s="255">
        <f>K71/'[3]人口參考表'!E47*1000</f>
        <v>0.26039858343170613</v>
      </c>
    </row>
    <row r="184" spans="2:11" ht="34.5" customHeight="1" hidden="1">
      <c r="B184" s="215" t="s">
        <v>13</v>
      </c>
      <c r="C184" s="256">
        <f t="shared" si="25"/>
        <v>-0.2799816384134808</v>
      </c>
      <c r="D184" s="254">
        <f>D72/'[3]人口參考表'!E48*1000</f>
        <v>0.1758024241200926</v>
      </c>
      <c r="E184" s="254">
        <f>E72/'[3]人口參考表'!E48*1000</f>
        <v>0.7357657009470542</v>
      </c>
      <c r="F184" s="254">
        <f>F72/'[3]人口參考表'!E48*1000</f>
        <v>0.5599632768269616</v>
      </c>
      <c r="G184" s="254">
        <f>G72/'[3]人口參考表'!E48*1000</f>
        <v>-0.45578406253357334</v>
      </c>
      <c r="H184" s="254">
        <f>H72/'[3]人口參考表'!E48*1000</f>
        <v>5.836206400727518</v>
      </c>
      <c r="I184" s="254">
        <f>I72/'[3]人口參考表'!E48*1000</f>
        <v>6.291990463261092</v>
      </c>
      <c r="J184" s="254">
        <f>J72/'[3]人口參考表'!E48*1000</f>
        <v>0.26695923662680726</v>
      </c>
      <c r="K184" s="255">
        <f>K72/'[3]人口參考表'!E48*1000</f>
        <v>0.20835842858677642</v>
      </c>
    </row>
    <row r="185" spans="2:11" ht="34.5" customHeight="1" hidden="1">
      <c r="B185" s="215" t="s">
        <v>81</v>
      </c>
      <c r="C185" s="256">
        <f t="shared" si="25"/>
        <v>-0.17584230635637374</v>
      </c>
      <c r="D185" s="254">
        <f>D73/'[3]人口參考表'!E49*1000</f>
        <v>0.05644320944772491</v>
      </c>
      <c r="E185" s="254">
        <f>E73/'[3]人口參考表'!E49*1000</f>
        <v>0.6360715526224383</v>
      </c>
      <c r="F185" s="254">
        <f>F73/'[3]人口參考表'!E49*1000</f>
        <v>0.5796283431747135</v>
      </c>
      <c r="G185" s="254">
        <f>G73/'[3]人口參考表'!E49*1000</f>
        <v>-0.23228551580409865</v>
      </c>
      <c r="H185" s="254">
        <f>H73/'[3]人口參考表'!E49*1000</f>
        <v>4.702153525529698</v>
      </c>
      <c r="I185" s="254">
        <f>I73/'[3]人口參考表'!E49*1000</f>
        <v>4.934439041333796</v>
      </c>
      <c r="J185" s="254">
        <f>J73/'[3]人口參考表'!E49*1000</f>
        <v>0.23662730114623132</v>
      </c>
      <c r="K185" s="255">
        <f>K73/'[3]人口參考表'!E49*1000</f>
        <v>0.26267801319902745</v>
      </c>
    </row>
    <row r="186" spans="2:11" ht="34.5" customHeight="1" hidden="1">
      <c r="B186" s="215" t="s">
        <v>82</v>
      </c>
      <c r="C186" s="256">
        <f t="shared" si="25"/>
        <v>-0.08250466802726997</v>
      </c>
      <c r="D186" s="254">
        <f>D74/'[3]人口參考表'!E50*1000</f>
        <v>0.21711754744018413</v>
      </c>
      <c r="E186" s="254">
        <f>E74/'[3]人口參考表'!E50*1000</f>
        <v>0.7707672934126537</v>
      </c>
      <c r="F186" s="254">
        <f>F74/'[3]人口參考表'!E50*1000</f>
        <v>0.5536497459724695</v>
      </c>
      <c r="G186" s="254">
        <f>G74/'[3]人口參考表'!E50*1000</f>
        <v>-0.2996222154674541</v>
      </c>
      <c r="H186" s="254">
        <f>H74/'[3]人口參考表'!E50*1000</f>
        <v>3.638890095097486</v>
      </c>
      <c r="I186" s="254">
        <f>I74/'[3]人口參考表'!E50*1000</f>
        <v>3.93851231056494</v>
      </c>
      <c r="J186" s="254">
        <f>J74/'[3]人口參考表'!E50*1000</f>
        <v>0.4798297798428069</v>
      </c>
      <c r="K186" s="255">
        <f>K74/'[3]人口參考表'!E50*1000</f>
        <v>0.20409049459377307</v>
      </c>
    </row>
    <row r="187" spans="2:11" ht="34.5" customHeight="1" hidden="1">
      <c r="B187" s="215" t="s">
        <v>83</v>
      </c>
      <c r="C187" s="256">
        <f t="shared" si="25"/>
        <v>-0.323570480817048</v>
      </c>
      <c r="D187" s="254">
        <f>D75/'[3]人口參考表'!E51*1000</f>
        <v>0.21281816859107858</v>
      </c>
      <c r="E187" s="254">
        <f>E75/'[3]人口參考表'!E51*1000</f>
        <v>0.7904674833382918</v>
      </c>
      <c r="F187" s="254">
        <f>F75/'[3]人口參考表'!E51*1000</f>
        <v>0.5776493147472133</v>
      </c>
      <c r="G187" s="254">
        <f>G75/'[3]人口參考表'!E51*1000</f>
        <v>-0.5363886494081266</v>
      </c>
      <c r="H187" s="254">
        <f>H75/'[3]人口參考表'!E51*1000</f>
        <v>4.404033121456197</v>
      </c>
      <c r="I187" s="254">
        <f>I75/'[3]人口參考表'!E51*1000</f>
        <v>4.940421770864324</v>
      </c>
      <c r="J187" s="254">
        <f>J75/'[3]人口參考表'!E51*1000</f>
        <v>0.5320454214776965</v>
      </c>
      <c r="K187" s="255">
        <f>K75/'[3]人口參考表'!E51*1000</f>
        <v>0.1867588010084975</v>
      </c>
    </row>
    <row r="188" spans="2:11" s="237" customFormat="1" ht="34.5" customHeight="1" hidden="1">
      <c r="B188" s="215" t="s">
        <v>84</v>
      </c>
      <c r="C188" s="256">
        <f t="shared" si="25"/>
        <v>0.030407085719746582</v>
      </c>
      <c r="D188" s="254">
        <f>D76/'[3]人口參考表'!E52*1000</f>
        <v>0.1520354285987329</v>
      </c>
      <c r="E188" s="254">
        <f>E76/'[3]人口參考表'!E52*1000</f>
        <v>0.7601771429936645</v>
      </c>
      <c r="F188" s="254">
        <f>F76/'[3]人口參考表'!E52*1000</f>
        <v>0.6081417143949316</v>
      </c>
      <c r="G188" s="254">
        <f>G76/'[3]人口參考表'!E52*1000</f>
        <v>-0.12162834287898631</v>
      </c>
      <c r="H188" s="254">
        <f>H76/'[3]人口參考表'!E52*1000</f>
        <v>5.547121209159482</v>
      </c>
      <c r="I188" s="254">
        <f>I76/'[3]人口參考表'!E52*1000</f>
        <v>5.668749552038469</v>
      </c>
      <c r="J188" s="254">
        <f>J76/'[3]人口參考表'!E52*1000</f>
        <v>0.8014439021847491</v>
      </c>
      <c r="K188" s="255">
        <f>K76/'[3]人口參考表'!E52*1000</f>
        <v>0.23891281636943743</v>
      </c>
    </row>
    <row r="189" spans="2:11" s="237" customFormat="1" ht="34.5" customHeight="1" hidden="1">
      <c r="B189" s="213" t="s">
        <v>322</v>
      </c>
      <c r="C189" s="256"/>
      <c r="D189" s="254"/>
      <c r="E189" s="254"/>
      <c r="F189" s="254"/>
      <c r="G189" s="254"/>
      <c r="H189" s="254"/>
      <c r="I189" s="254"/>
      <c r="J189" s="254"/>
      <c r="K189" s="255"/>
    </row>
    <row r="190" spans="1:11" s="237" customFormat="1" ht="34.5" customHeight="1" hidden="1">
      <c r="A190" s="237" t="s">
        <v>350</v>
      </c>
      <c r="B190" s="215" t="s">
        <v>384</v>
      </c>
      <c r="C190" s="256">
        <f aca="true" t="shared" si="26" ref="C190:C195">D190+G190</f>
        <v>-0.15638914833076303</v>
      </c>
      <c r="D190" s="254">
        <f>D78/'[3]人口參考表'!E53*1000</f>
        <v>0.06299007363322401</v>
      </c>
      <c r="E190" s="254">
        <f>E78/'[3]人口參考表'!E53*1000</f>
        <v>0.7406763830665305</v>
      </c>
      <c r="F190" s="254">
        <f>F78/'[3]人口參考表'!E53*1000</f>
        <v>0.6776863094333065</v>
      </c>
      <c r="G190" s="254">
        <f>G78/'[3]人口參考表'!E53*1000</f>
        <v>-0.21937922196398704</v>
      </c>
      <c r="H190" s="254">
        <f>H78/'[3]人口參考表'!E53*1000</f>
        <v>3.866287278177198</v>
      </c>
      <c r="I190" s="254">
        <f>I78/'[3]人口參考表'!E53*1000</f>
        <v>4.085666500141184</v>
      </c>
      <c r="J190" s="254">
        <f>J78/'[3]人口參考表'!E53*1000</f>
        <v>0.5734268772127978</v>
      </c>
      <c r="K190" s="255">
        <f>K78/'[3]人口參考表'!E53*1000</f>
        <v>0.19331436390885987</v>
      </c>
    </row>
    <row r="191" spans="2:11" s="237" customFormat="1" ht="34.5" customHeight="1" hidden="1">
      <c r="B191" s="215" t="s">
        <v>87</v>
      </c>
      <c r="C191" s="256">
        <f t="shared" si="26"/>
        <v>-0.023894914510512677</v>
      </c>
      <c r="D191" s="254">
        <f>D79/'[3]人口參考表'!E54*1000</f>
        <v>-0.013033589733006916</v>
      </c>
      <c r="E191" s="254">
        <f>E79/'[3]人口參考表'!E54*1000</f>
        <v>0.5343771790532835</v>
      </c>
      <c r="F191" s="254">
        <f>F79/'[3]人口參考表'!E54*1000</f>
        <v>0.5474107687862904</v>
      </c>
      <c r="G191" s="254">
        <f>G79/'[3]人口參考表'!E54*1000</f>
        <v>-0.010861324777505761</v>
      </c>
      <c r="H191" s="254">
        <f>H79/'[3]人口參考表'!E54*1000</f>
        <v>2.9369022198375583</v>
      </c>
      <c r="I191" s="254">
        <f>I79/'[3]人口參考表'!E54*1000</f>
        <v>2.947763544615064</v>
      </c>
      <c r="J191" s="254">
        <f>J79/'[3]人口參考表'!E54*1000</f>
        <v>0.4192471364117224</v>
      </c>
      <c r="K191" s="255">
        <f>K79/'[3]人口參考表'!E54*1000</f>
        <v>0.13902495715207377</v>
      </c>
    </row>
    <row r="192" spans="2:11" s="237" customFormat="1" ht="34.5" customHeight="1" hidden="1">
      <c r="B192" s="215" t="s">
        <v>88</v>
      </c>
      <c r="C192" s="256">
        <f t="shared" si="26"/>
        <v>-0.2867838279992266</v>
      </c>
      <c r="D192" s="254">
        <f>D80/'[3]人口參考表'!E55*1000</f>
        <v>-0.002172604757569898</v>
      </c>
      <c r="E192" s="254">
        <f>E80/'[3]人口參考表'!E55*1000</f>
        <v>0.7321678033010557</v>
      </c>
      <c r="F192" s="254">
        <f>F80/'[3]人口參考表'!E55*1000</f>
        <v>0.7343404080586257</v>
      </c>
      <c r="G192" s="254">
        <f>G80/'[3]人口參考表'!E55*1000</f>
        <v>-0.28461122324165666</v>
      </c>
      <c r="H192" s="254">
        <f>H80/'[3]人口參考表'!E55*1000</f>
        <v>4.46904798632128</v>
      </c>
      <c r="I192" s="254">
        <f>I80/'[3]人口參考表'!E55*1000</f>
        <v>4.753659209562937</v>
      </c>
      <c r="J192" s="254">
        <f>J80/'[3]人口參考表'!E55*1000</f>
        <v>0.3954140658777215</v>
      </c>
      <c r="K192" s="255">
        <f>K80/'[3]人口參考表'!E55*1000</f>
        <v>0.2455043376053985</v>
      </c>
    </row>
    <row r="193" spans="2:11" s="237" customFormat="1" ht="34.5" customHeight="1" hidden="1">
      <c r="B193" s="215" t="s">
        <v>382</v>
      </c>
      <c r="C193" s="256">
        <f t="shared" si="26"/>
        <v>0.11733059851641978</v>
      </c>
      <c r="D193" s="254">
        <f>D81/'[3]人口參考表'!E56*1000</f>
        <v>0.06735645470387061</v>
      </c>
      <c r="E193" s="254">
        <f>E81/'[3]人口參考表'!E56*1000</f>
        <v>0.612726458919081</v>
      </c>
      <c r="F193" s="254">
        <f>F81/'[3]人口參考表'!E56*1000</f>
        <v>0.5453700042152104</v>
      </c>
      <c r="G193" s="254">
        <f>G81/'[3]人口參考表'!E56*1000</f>
        <v>0.049974143812549165</v>
      </c>
      <c r="H193" s="254">
        <f>H81/'[3]人口參考表'!E56*1000</f>
        <v>3.5829288324736335</v>
      </c>
      <c r="I193" s="254">
        <f>I81/'[3]人口參考表'!E56*1000</f>
        <v>3.532954688661084</v>
      </c>
      <c r="J193" s="254">
        <f>J81/'[3]人口參考表'!E56*1000</f>
        <v>0.4063115170846388</v>
      </c>
      <c r="K193" s="255">
        <f>K81/'[3]人口參考表'!E56*1000</f>
        <v>0.16078637574472338</v>
      </c>
    </row>
    <row r="194" spans="2:11" s="237" customFormat="1" ht="34.5" customHeight="1" hidden="1">
      <c r="B194" s="215" t="s">
        <v>78</v>
      </c>
      <c r="C194" s="256">
        <f t="shared" si="26"/>
        <v>-0.22598231688370385</v>
      </c>
      <c r="D194" s="254">
        <f>D82/'[3]人口參考表'!E57*1000</f>
        <v>0.11950987912118954</v>
      </c>
      <c r="E194" s="254">
        <f>E82/'[3]人口參考表'!E57*1000</f>
        <v>0.6692553230786614</v>
      </c>
      <c r="F194" s="254">
        <f>F82/'[3]人口參考表'!E57*1000</f>
        <v>0.5497454439574718</v>
      </c>
      <c r="G194" s="254">
        <f>G82/'[3]人口參考表'!E57*1000</f>
        <v>-0.3454921960048934</v>
      </c>
      <c r="H194" s="254">
        <f>H82/'[3]人口參考表'!E57*1000</f>
        <v>4.289318207004149</v>
      </c>
      <c r="I194" s="254">
        <f>I82/'[3]人口參考表'!E57*1000</f>
        <v>4.634810403009041</v>
      </c>
      <c r="J194" s="254">
        <f>J82/'[3]人口參考表'!E57*1000</f>
        <v>0.58233904735416</v>
      </c>
      <c r="K194" s="255">
        <f>K82/'[3]人口參考表'!E57*1000</f>
        <v>0.21946359620436623</v>
      </c>
    </row>
    <row r="195" spans="2:11" s="237" customFormat="1" ht="34.5" customHeight="1" hidden="1">
      <c r="B195" s="215" t="s">
        <v>79</v>
      </c>
      <c r="C195" s="256">
        <f t="shared" si="26"/>
        <v>-0.060850119635681654</v>
      </c>
      <c r="D195" s="254">
        <f>D83/'[3]人口參考表'!E58*1000</f>
        <v>0.10431449080402566</v>
      </c>
      <c r="E195" s="254">
        <f>E83/'[3]人口參考表'!E58*1000</f>
        <v>0.6215405077073196</v>
      </c>
      <c r="F195" s="254">
        <f>F83/'[3]人口參考表'!E58*1000</f>
        <v>0.517226016903294</v>
      </c>
      <c r="G195" s="254">
        <f>G83/'[3]人口參考表'!E58*1000</f>
        <v>-0.16516461043970732</v>
      </c>
      <c r="H195" s="254">
        <f>H83/'[3]人口參考表'!E58*1000</f>
        <v>3.78140029164593</v>
      </c>
      <c r="I195" s="254">
        <f>I83/'[3]人口參考表'!E58*1000</f>
        <v>3.9465649020856377</v>
      </c>
      <c r="J195" s="254">
        <f>J83/'[3]人口參考表'!E58*1000</f>
        <v>0.4433365859171091</v>
      </c>
      <c r="K195" s="255">
        <f>K83/'[3]人口參考表'!E58*1000</f>
        <v>0.1934164516991309</v>
      </c>
    </row>
    <row r="196" spans="2:11" s="237" customFormat="1" ht="34.5" customHeight="1" hidden="1">
      <c r="B196" s="215" t="s">
        <v>80</v>
      </c>
      <c r="C196" s="256">
        <f aca="true" t="shared" si="27" ref="C196:C201">D196+G196</f>
        <v>0.16950183844301694</v>
      </c>
      <c r="D196" s="254">
        <f>D84/'[3]人口參考表'!E59*1000</f>
        <v>0.1282129290786923</v>
      </c>
      <c r="E196" s="254">
        <f>E84/'[3]人口參考表'!E59*1000</f>
        <v>0.669314951800631</v>
      </c>
      <c r="F196" s="254">
        <f>F84/'[3]人口參考表'!E59*1000</f>
        <v>0.5411020227219387</v>
      </c>
      <c r="G196" s="254">
        <f>G84/'[3]人口參考表'!E59*1000</f>
        <v>0.04128890936432464</v>
      </c>
      <c r="H196" s="254">
        <f>H84/'[3]人口參考表'!E59*1000</f>
        <v>3.8246568674321773</v>
      </c>
      <c r="I196" s="254">
        <f>I84/'[3]人口參考表'!E59*1000</f>
        <v>3.783367958067853</v>
      </c>
      <c r="J196" s="254">
        <f>J84/'[3]人口參考表'!E59*1000</f>
        <v>0.4237545961075424</v>
      </c>
      <c r="K196" s="255">
        <f>K84/'[3]人口參考表'!E59*1000</f>
        <v>0.24990655667880704</v>
      </c>
    </row>
    <row r="197" spans="2:11" s="237" customFormat="1" ht="34.5" customHeight="1" hidden="1">
      <c r="B197" s="215" t="s">
        <v>13</v>
      </c>
      <c r="C197" s="256">
        <f t="shared" si="27"/>
        <v>0.2194402318679361</v>
      </c>
      <c r="D197" s="254">
        <f>D85/'[3]人口參考表'!E60*1000</f>
        <v>0.1477419382873233</v>
      </c>
      <c r="E197" s="254">
        <f>E85/'[3]人口參考表'!E60*1000</f>
        <v>0.6996015313017369</v>
      </c>
      <c r="F197" s="254">
        <f>F85/'[3]人口參考表'!E60*1000</f>
        <v>0.5518595930144136</v>
      </c>
      <c r="G197" s="254">
        <f>G85/'[3]人口參考表'!E60*1000</f>
        <v>0.07169829358061279</v>
      </c>
      <c r="H197" s="254">
        <f>H85/'[3]人口參考表'!E60*1000</f>
        <v>4.9428369059361845</v>
      </c>
      <c r="I197" s="254">
        <f>I85/'[3]人口參考表'!E60*1000</f>
        <v>4.871138612355571</v>
      </c>
      <c r="J197" s="254">
        <f>J85/'[3]人口參考表'!E60*1000</f>
        <v>0.3215559833312331</v>
      </c>
      <c r="K197" s="255">
        <f>K85/'[3]人口參考表'!E60*1000</f>
        <v>0.22378558299403384</v>
      </c>
    </row>
    <row r="198" spans="2:11" s="237" customFormat="1" ht="34.5" customHeight="1" hidden="1">
      <c r="B198" s="215" t="s">
        <v>81</v>
      </c>
      <c r="C198" s="254">
        <f t="shared" si="27"/>
        <v>-0.25855344777763534</v>
      </c>
      <c r="D198" s="254">
        <f>D86/'[3]人口參考表'!E61*1000</f>
        <v>0.07169969560220141</v>
      </c>
      <c r="E198" s="254">
        <f>E86/'[3]人口參考表'!E61*1000</f>
        <v>0.6127064896915393</v>
      </c>
      <c r="F198" s="254">
        <f>F86/'[3]人口參考表'!E61*1000</f>
        <v>0.5410067940893378</v>
      </c>
      <c r="G198" s="254">
        <f>G86/'[3]人口參考表'!E61*1000</f>
        <v>-0.33025314337983674</v>
      </c>
      <c r="H198" s="254">
        <f>H86/'[3]人口參考表'!E61*1000</f>
        <v>3.8565745361790147</v>
      </c>
      <c r="I198" s="254">
        <f>I86/'[3]人口參考表'!E61*1000</f>
        <v>4.186827679558852</v>
      </c>
      <c r="J198" s="254">
        <f>J86/'[3]人口參考表'!E61*1000</f>
        <v>0.2607261658261869</v>
      </c>
      <c r="K198" s="255">
        <f>K86/'[3]人口參考表'!E61*1000</f>
        <v>0.16947200778702148</v>
      </c>
    </row>
    <row r="199" spans="2:11" s="237" customFormat="1" ht="34.5" customHeight="1" hidden="1">
      <c r="B199" s="215" t="s">
        <v>82</v>
      </c>
      <c r="C199" s="254">
        <f t="shared" si="27"/>
        <v>0.054323498607145505</v>
      </c>
      <c r="D199" s="254">
        <f>D87/'[3]人口參考表'!E62*1000</f>
        <v>0.09560935754857608</v>
      </c>
      <c r="E199" s="254">
        <f>E87/'[3]人口參考表'!E62*1000</f>
        <v>0.7800854399986092</v>
      </c>
      <c r="F199" s="254">
        <f>F87/'[3]人口參考表'!E62*1000</f>
        <v>0.6844760824500333</v>
      </c>
      <c r="G199" s="254">
        <f>G87/'[3]人口參考表'!E62*1000</f>
        <v>-0.041285858941430574</v>
      </c>
      <c r="H199" s="254">
        <f>H87/'[3]人口參考表'!E62*1000</f>
        <v>3.509298010021599</v>
      </c>
      <c r="I199" s="254">
        <f>I87/'[3]人口參考表'!E62*1000</f>
        <v>3.5505838689630296</v>
      </c>
      <c r="J199" s="254">
        <f>J87/'[3]人口參考表'!E62*1000</f>
        <v>0.5823479050685997</v>
      </c>
      <c r="K199" s="255">
        <f>K87/'[3]人口參考表'!E62*1000</f>
        <v>0.2303316340942969</v>
      </c>
    </row>
    <row r="200" spans="2:11" s="237" customFormat="1" ht="34.5" customHeight="1" hidden="1">
      <c r="B200" s="215" t="s">
        <v>83</v>
      </c>
      <c r="C200" s="254">
        <f t="shared" si="27"/>
        <v>0.3041573971078977</v>
      </c>
      <c r="D200" s="254">
        <f>D88/'[3]人口參考表'!E63*1000</f>
        <v>0.1824944382647386</v>
      </c>
      <c r="E200" s="254">
        <f>E88/'[3]人口參考表'!E63*1000</f>
        <v>0.773428809788654</v>
      </c>
      <c r="F200" s="254">
        <f>F88/'[3]人口參考表'!E63*1000</f>
        <v>0.5909343715239155</v>
      </c>
      <c r="G200" s="254">
        <f>G88/'[3]人口參考表'!E63*1000</f>
        <v>0.12166295884315906</v>
      </c>
      <c r="H200" s="254">
        <f>H88/'[3]人口參考表'!E63*1000</f>
        <v>3.1415114015572856</v>
      </c>
      <c r="I200" s="254">
        <f>I88/'[3]人口參考表'!E63*1000</f>
        <v>3.019848442714127</v>
      </c>
      <c r="J200" s="254">
        <f>J88/'[3]人口參考表'!E63*1000</f>
        <v>0.4453733314794216</v>
      </c>
      <c r="K200" s="255">
        <f>K88/'[3]人口參考表'!E63*1000</f>
        <v>0.17814933259176863</v>
      </c>
    </row>
    <row r="201" spans="2:11" s="237" customFormat="1" ht="34.5" customHeight="1" hidden="1">
      <c r="B201" s="215" t="s">
        <v>84</v>
      </c>
      <c r="C201" s="254">
        <f t="shared" si="27"/>
        <v>0.0868851248322031</v>
      </c>
      <c r="D201" s="254">
        <f>D89/'[3]人口參考表'!E64*1000</f>
        <v>0.10209002167783865</v>
      </c>
      <c r="E201" s="254">
        <f>E89/'[3]人口參考表'!E64*1000</f>
        <v>0.8015152765770737</v>
      </c>
      <c r="F201" s="254">
        <f>F89/'[3]人口參考表'!E64*1000</f>
        <v>0.699425254899235</v>
      </c>
      <c r="G201" s="254">
        <f>G89/'[3]人口參考表'!E64*1000</f>
        <v>-0.015204896845635543</v>
      </c>
      <c r="H201" s="254">
        <f>H89/'[3]人口參考表'!E64*1000</f>
        <v>3.275569206174057</v>
      </c>
      <c r="I201" s="254">
        <f>I89/'[3]人口參考表'!E64*1000</f>
        <v>3.290774103019692</v>
      </c>
      <c r="J201" s="254">
        <f>J89/'[3]人口參考表'!E64*1000</f>
        <v>0.49524521154355766</v>
      </c>
      <c r="K201" s="255">
        <f>K89/'[3]人口參考表'!E64*1000</f>
        <v>0.18897514651004174</v>
      </c>
    </row>
    <row r="202" spans="2:11" s="237" customFormat="1" ht="34.5" customHeight="1">
      <c r="B202" s="213" t="s">
        <v>385</v>
      </c>
      <c r="C202" s="256"/>
      <c r="D202" s="254"/>
      <c r="E202" s="254"/>
      <c r="F202" s="254"/>
      <c r="G202" s="254"/>
      <c r="H202" s="254"/>
      <c r="I202" s="254"/>
      <c r="J202" s="254"/>
      <c r="K202" s="255"/>
    </row>
    <row r="203" spans="1:11" s="237" customFormat="1" ht="34.5" customHeight="1" hidden="1">
      <c r="A203" s="237" t="s">
        <v>350</v>
      </c>
      <c r="B203" s="215" t="s">
        <v>384</v>
      </c>
      <c r="C203" s="256">
        <f>D203+G203</f>
        <v>-0.1716053901470267</v>
      </c>
      <c r="D203" s="254">
        <f>D91/'[3]人口參考表'!E65*1000</f>
        <v>-0.0021722201284433765</v>
      </c>
      <c r="E203" s="254">
        <f>E91/'[3]人口參考表'!E65*1000</f>
        <v>0.7472437241845215</v>
      </c>
      <c r="F203" s="254">
        <f>F91/'[3]人口參考表'!E65*1000</f>
        <v>0.7494159443129648</v>
      </c>
      <c r="G203" s="254">
        <f>G91/'[3]人口參考表'!E65*1000</f>
        <v>-0.16943317001858332</v>
      </c>
      <c r="H203" s="254">
        <f>H91/'[3]人口參考表'!E65*1000</f>
        <v>3.4386244633258647</v>
      </c>
      <c r="I203" s="254">
        <f>I91/'[3]人口參考表'!E65*1000</f>
        <v>3.6080576333444476</v>
      </c>
      <c r="J203" s="254">
        <f>J91/'[3]人口參考表'!E65*1000</f>
        <v>0.7255215229000876</v>
      </c>
      <c r="K203" s="255">
        <f>K91/'[3]人口參考表'!E65*1000</f>
        <v>0.20418869207367737</v>
      </c>
    </row>
    <row r="204" spans="2:11" s="237" customFormat="1" ht="34.5" customHeight="1" hidden="1">
      <c r="B204" s="215" t="s">
        <v>87</v>
      </c>
      <c r="C204" s="256">
        <f>D204+G204</f>
        <v>0.5755220690995686</v>
      </c>
      <c r="D204" s="254">
        <f>D92/'[3]人口參考表'!E66*1000</f>
        <v>0</v>
      </c>
      <c r="E204" s="254">
        <f>E92/'[3]人口參考表'!E66*1000</f>
        <v>0.6710804503840252</v>
      </c>
      <c r="F204" s="254">
        <f>F92/'[3]人口參考表'!E66*1000</f>
        <v>0.6710804503840252</v>
      </c>
      <c r="G204" s="254">
        <f>G92/'[3]人口參考表'!E66*1000</f>
        <v>0.5755220690995686</v>
      </c>
      <c r="H204" s="254">
        <f>H92/'[3]人口參考表'!E66*1000</f>
        <v>3.8679426606276666</v>
      </c>
      <c r="I204" s="254">
        <f>I92/'[3]人口參考表'!E66*1000</f>
        <v>3.292420591528098</v>
      </c>
      <c r="J204" s="254">
        <f>J92/'[3]人口參考表'!E66*1000</f>
        <v>0.4625894366724834</v>
      </c>
      <c r="K204" s="255">
        <f>K92/'[3]人口參考表'!E66*1000</f>
        <v>0.15202469749799924</v>
      </c>
    </row>
    <row r="205" spans="2:11" s="237" customFormat="1" ht="34.5" customHeight="1" hidden="1">
      <c r="B205" s="215" t="s">
        <v>88</v>
      </c>
      <c r="C205" s="256">
        <f>D205+G205</f>
        <v>0.15631105900742479</v>
      </c>
      <c r="D205" s="254">
        <f>D93/'[3]人口參考表'!E67*1000</f>
        <v>-0.021709869306586776</v>
      </c>
      <c r="E205" s="254">
        <f>E93/'[3]人口參考表'!E67*1000</f>
        <v>0.6447831184056272</v>
      </c>
      <c r="F205" s="254">
        <f>F93/'[3]人口參考表'!E67*1000</f>
        <v>0.666492987712214</v>
      </c>
      <c r="G205" s="254">
        <f>G93/'[3]人口參考表'!E67*1000</f>
        <v>0.17802092831401156</v>
      </c>
      <c r="H205" s="254">
        <f>H93/'[3]人口參考表'!E67*1000</f>
        <v>3.9186314098389126</v>
      </c>
      <c r="I205" s="254">
        <f>I93/'[3]人口參考表'!E67*1000</f>
        <v>3.740610481524901</v>
      </c>
      <c r="J205" s="254">
        <f>J93/'[3]人口參考表'!E67*1000</f>
        <v>0.33867396118275367</v>
      </c>
      <c r="K205" s="255">
        <f>K93/'[3]人口參考表'!E67*1000</f>
        <v>0.19755981068993964</v>
      </c>
    </row>
    <row r="206" spans="2:11" s="237" customFormat="1" ht="34.5" customHeight="1" hidden="1">
      <c r="B206" s="215" t="s">
        <v>382</v>
      </c>
      <c r="C206" s="256">
        <f>D206+G206</f>
        <v>0.7291286912139993</v>
      </c>
      <c r="D206" s="254">
        <f>D94/'[3]人口參考表'!E68*1000</f>
        <v>0.013020155200249987</v>
      </c>
      <c r="E206" s="254">
        <f>E94/'[3]人口參考表'!E68*1000</f>
        <v>0.6444976824123744</v>
      </c>
      <c r="F206" s="254">
        <f>F94/'[3]人口參考表'!E68*1000</f>
        <v>0.6314775272121244</v>
      </c>
      <c r="G206" s="254">
        <f>G94/'[3]人口參考表'!E68*1000</f>
        <v>0.7161085360137492</v>
      </c>
      <c r="H206" s="254">
        <f>H94/'[3]人口參考表'!E68*1000</f>
        <v>4.936808846761453</v>
      </c>
      <c r="I206" s="254">
        <f>I94/'[3]人口參考表'!E68*1000</f>
        <v>4.220700310747705</v>
      </c>
      <c r="J206" s="254">
        <f>J94/'[3]人口參考表'!E68*1000</f>
        <v>0.3623943197402913</v>
      </c>
      <c r="K206" s="255">
        <f>K94/'[3]人口參考表'!E68*1000</f>
        <v>0.18445219867020815</v>
      </c>
    </row>
    <row r="207" spans="2:11" s="237" customFormat="1" ht="34.5" customHeight="1" hidden="1">
      <c r="B207" s="215" t="s">
        <v>78</v>
      </c>
      <c r="C207" s="256">
        <f>D207+G207</f>
        <v>-0.16053627794470174</v>
      </c>
      <c r="D207" s="254">
        <f>D95/'[3]人口參考表'!E69*1000</f>
        <v>0.006508227484244666</v>
      </c>
      <c r="E207" s="254">
        <f>E95/'[3]人口參考表'!E69*1000</f>
        <v>0.564046381967871</v>
      </c>
      <c r="F207" s="254">
        <f>F95/'[3]人口參考表'!E69*1000</f>
        <v>0.5575381544836264</v>
      </c>
      <c r="G207" s="254">
        <f>G95/'[3]人口參考表'!E69*1000</f>
        <v>-0.16704450542894642</v>
      </c>
      <c r="H207" s="254">
        <f>H95/'[3]人口參考表'!E69*1000</f>
        <v>4.308446594569969</v>
      </c>
      <c r="I207" s="254">
        <f>I95/'[3]人口參考表'!E69*1000</f>
        <v>4.475491099998915</v>
      </c>
      <c r="J207" s="254">
        <f>J95/'[3]人口參考表'!E69*1000</f>
        <v>0.6269592476489029</v>
      </c>
      <c r="K207" s="255">
        <f>K95/'[3]人口參考表'!E69*1000</f>
        <v>0.16053627794470177</v>
      </c>
    </row>
    <row r="208" spans="2:11" s="237" customFormat="1" ht="34.5" customHeight="1" hidden="1">
      <c r="B208" s="215" t="s">
        <v>79</v>
      </c>
      <c r="C208" s="256">
        <f aca="true" t="shared" si="28" ref="C208:C213">D208+G208</f>
        <v>0.3557483731019523</v>
      </c>
      <c r="D208" s="254">
        <f>D96/'[3]人口參考表'!E70*1000</f>
        <v>0.021691973969631236</v>
      </c>
      <c r="E208" s="254">
        <f>E96/'[3]人口參考表'!E70*1000</f>
        <v>0.5965292841648591</v>
      </c>
      <c r="F208" s="254">
        <f>F96/'[3]人口參考表'!E70*1000</f>
        <v>0.5748373101952278</v>
      </c>
      <c r="G208" s="254">
        <f>G96/'[3]人口參考表'!E70*1000</f>
        <v>0.33405639913232105</v>
      </c>
      <c r="H208" s="254">
        <f>H96/'[3]人口參考表'!E70*1000</f>
        <v>4.470715835140998</v>
      </c>
      <c r="I208" s="254">
        <f>I96/'[3]人口參考表'!E70*1000</f>
        <v>4.136659436008677</v>
      </c>
      <c r="J208" s="254">
        <f>J96/'[3]人口參考表'!E70*1000</f>
        <v>0.5227765726681127</v>
      </c>
      <c r="K208" s="255">
        <f>K96/'[3]人口參考表'!E70*1000</f>
        <v>0.18004338394793926</v>
      </c>
    </row>
    <row r="209" spans="2:11" s="237" customFormat="1" ht="34.5" customHeight="1" hidden="1">
      <c r="B209" s="215" t="s">
        <v>80</v>
      </c>
      <c r="C209" s="256">
        <f t="shared" si="28"/>
        <v>0.09542315833304418</v>
      </c>
      <c r="D209" s="254">
        <f>D97/'[3]人口參考表'!E71*1000</f>
        <v>0.026024497727193865</v>
      </c>
      <c r="E209" s="254">
        <f>E97/'[3]人口參考表'!E71*1000</f>
        <v>0.5985634477254589</v>
      </c>
      <c r="F209" s="254">
        <f>F97/'[3]人口參考表'!E71*1000</f>
        <v>0.5725389499982649</v>
      </c>
      <c r="G209" s="254">
        <f>G97/'[3]人口參考表'!E71*1000</f>
        <v>0.06939866060585032</v>
      </c>
      <c r="H209" s="254">
        <f>H97/'[3]人口參考表'!E71*1000</f>
        <v>4.421995905479024</v>
      </c>
      <c r="I209" s="254">
        <f>I97/'[3]人口參考表'!E71*1000</f>
        <v>4.352597244873174</v>
      </c>
      <c r="J209" s="254">
        <f>J97/'[3]人口參考表'!E71*1000</f>
        <v>0.43591033693049724</v>
      </c>
      <c r="K209" s="255">
        <f>K97/'[3]人口參考表'!E71*1000</f>
        <v>0.20819598181755092</v>
      </c>
    </row>
    <row r="210" spans="2:11" s="237" customFormat="1" ht="34.5" customHeight="1">
      <c r="B210" s="215" t="s">
        <v>13</v>
      </c>
      <c r="C210" s="256">
        <f t="shared" si="28"/>
        <v>0.30789445724928827</v>
      </c>
      <c r="D210" s="254">
        <f>D98/'[3]人口參考表'!E72*1000</f>
        <v>0.09974045798216381</v>
      </c>
      <c r="E210" s="254">
        <f>E98/'[3]人口參考表'!E72*1000</f>
        <v>0.6396398935812679</v>
      </c>
      <c r="F210" s="254">
        <f>F98/'[3]人口參考表'!E72*1000</f>
        <v>0.539899435599104</v>
      </c>
      <c r="G210" s="254">
        <f>G98/'[3]人口參考表'!E72*1000</f>
        <v>0.20815399926712447</v>
      </c>
      <c r="H210" s="254">
        <f>H98/'[3]人口參考表'!E72*1000</f>
        <v>4.737671754152781</v>
      </c>
      <c r="I210" s="254">
        <f>I98/'[3]人口參考表'!E72*1000</f>
        <v>4.529517754885656</v>
      </c>
      <c r="J210" s="254">
        <f>J98/'[3]人口參考表'!E72*1000</f>
        <v>0.15828377027604254</v>
      </c>
      <c r="K210" s="255">
        <f>K98/'[3]人口參考表'!E72*1000</f>
        <v>0.1951443743129292</v>
      </c>
    </row>
    <row r="211" spans="2:11" s="237" customFormat="1" ht="34.5" customHeight="1">
      <c r="B211" s="215" t="s">
        <v>81</v>
      </c>
      <c r="C211" s="256">
        <f t="shared" si="28"/>
        <v>-0.3772922128188282</v>
      </c>
      <c r="D211" s="254">
        <f>D99/'[3]人口參考表'!E73*1000</f>
        <v>0.03686188286160965</v>
      </c>
      <c r="E211" s="254">
        <f>E99/'[3]人口參考表'!E73*1000</f>
        <v>0.6331570467994129</v>
      </c>
      <c r="F211" s="254">
        <f>F99/'[3]人口參考表'!E73*1000</f>
        <v>0.5962951639378031</v>
      </c>
      <c r="G211" s="254">
        <f>G99/'[3]人口參考表'!E73*1000</f>
        <v>-0.4141540956804378</v>
      </c>
      <c r="H211" s="254">
        <f>H99/'[3]人口參考表'!E73*1000</f>
        <v>4.09817403579072</v>
      </c>
      <c r="I211" s="254">
        <f>I99/'[3]人口參考表'!E73*1000</f>
        <v>4.5123281314711585</v>
      </c>
      <c r="J211" s="254">
        <f>J99/'[3]人口參考表'!E73*1000</f>
        <v>0.38596559702155986</v>
      </c>
      <c r="K211" s="255">
        <f>K99/'[3]人口參考表'!E73*1000</f>
        <v>0.18647776035873115</v>
      </c>
    </row>
    <row r="212" spans="2:11" s="237" customFormat="1" ht="34.5" customHeight="1">
      <c r="B212" s="215" t="s">
        <v>82</v>
      </c>
      <c r="C212" s="256">
        <f t="shared" si="28"/>
        <v>-0.18219203040004164</v>
      </c>
      <c r="D212" s="254">
        <f>D100/'[3]人口參考表'!E74*1000</f>
        <v>0.013013716457145831</v>
      </c>
      <c r="E212" s="254">
        <f>E100/'[3]人口參考表'!E74*1000</f>
        <v>0.696233830457302</v>
      </c>
      <c r="F212" s="254">
        <f>F100/'[3]人口參考表'!E74*1000</f>
        <v>0.6832201140001561</v>
      </c>
      <c r="G212" s="254">
        <f>G100/'[3]人口參考表'!E74*1000</f>
        <v>-0.19520574685718747</v>
      </c>
      <c r="H212" s="254">
        <f>H100/'[3]人口參考表'!E74*1000</f>
        <v>3.413931617257923</v>
      </c>
      <c r="I212" s="254">
        <f>I100/'[3]人口參考表'!E74*1000</f>
        <v>3.6091373641151105</v>
      </c>
      <c r="J212" s="254">
        <f>J100/'[3]人口參考表'!E74*1000</f>
        <v>0.6029688625144235</v>
      </c>
      <c r="K212" s="255">
        <f>K100/'[3]人口參考表'!E74*1000</f>
        <v>0.180023077657184</v>
      </c>
    </row>
    <row r="213" spans="2:11" s="237" customFormat="1" ht="34.5" customHeight="1">
      <c r="B213" s="215" t="s">
        <v>83</v>
      </c>
      <c r="C213" s="256">
        <f t="shared" si="28"/>
        <v>0.07157939944883862</v>
      </c>
      <c r="D213" s="254">
        <f>D101/'[3]人口參考表'!E75*1000</f>
        <v>0.34271348827019704</v>
      </c>
      <c r="E213" s="254">
        <f>E101/'[3]人口參考表'!E75*1000</f>
        <v>0.8307548481486422</v>
      </c>
      <c r="F213" s="254">
        <f>F101/'[3]人口參考表'!E75*1000</f>
        <v>0.48804135987844516</v>
      </c>
      <c r="G213" s="254">
        <f>G101/'[3]人口參考表'!E75*1000</f>
        <v>-0.2711340888213584</v>
      </c>
      <c r="H213" s="254">
        <f>H101/'[3]人口參考表'!E75*1000</f>
        <v>3.531250372809372</v>
      </c>
      <c r="I213" s="254">
        <f>I101/'[3]人口參考表'!E75*1000</f>
        <v>3.8023844616307305</v>
      </c>
      <c r="J213" s="254">
        <f>J101/'[3]人口參考表'!E75*1000</f>
        <v>0.6507218131712602</v>
      </c>
      <c r="K213" s="255">
        <f>K101/'[3]人口參考表'!E75*1000</f>
        <v>0.16701859871395677</v>
      </c>
    </row>
    <row r="214" spans="2:11" s="237" customFormat="1" ht="34.5" customHeight="1">
      <c r="B214" s="215" t="s">
        <v>84</v>
      </c>
      <c r="C214" s="256">
        <f>D214+G214</f>
        <v>-0.30587507931601127</v>
      </c>
      <c r="D214" s="254">
        <f>D102/'[3]人口參考表'!E76*1000</f>
        <v>-0.010846634018298272</v>
      </c>
      <c r="E214" s="254">
        <f>E102/'[3]人口參考表'!E76*1000</f>
        <v>0.7245551524223245</v>
      </c>
      <c r="F214" s="254">
        <f>F102/'[3]人口參考表'!E76*1000</f>
        <v>0.7354017864406228</v>
      </c>
      <c r="G214" s="254">
        <f>G102/'[3]人口參考表'!E76*1000</f>
        <v>-0.295028445297713</v>
      </c>
      <c r="H214" s="254">
        <f>H102/'[3]人口參考表'!E76*1000</f>
        <v>4.234525920743645</v>
      </c>
      <c r="I214" s="254">
        <f>I102/'[3]人口參考表'!E76*1000</f>
        <v>4.529554366041358</v>
      </c>
      <c r="J214" s="254">
        <f>J102/'[3]人口參考表'!E76*1000</f>
        <v>0.8395294730162862</v>
      </c>
      <c r="K214" s="255">
        <f>K102/'[3]人口參考表'!E76*1000</f>
        <v>0.2169326803659654</v>
      </c>
    </row>
    <row r="215" spans="2:11" s="237" customFormat="1" ht="34.5" customHeight="1">
      <c r="B215" s="213" t="s">
        <v>386</v>
      </c>
      <c r="C215" s="256"/>
      <c r="D215" s="254"/>
      <c r="E215" s="254"/>
      <c r="F215" s="254"/>
      <c r="G215" s="254"/>
      <c r="H215" s="254"/>
      <c r="I215" s="254"/>
      <c r="J215" s="254"/>
      <c r="K215" s="255"/>
    </row>
    <row r="216" spans="2:12" ht="27">
      <c r="B216" s="215" t="s">
        <v>384</v>
      </c>
      <c r="C216" s="256">
        <f aca="true" t="shared" si="29" ref="C216:C223">D216+G216</f>
        <v>0.24080295419667486</v>
      </c>
      <c r="D216" s="254">
        <f>D104/'[3]人口參考表'!E77*1000</f>
        <v>0.06074308754510717</v>
      </c>
      <c r="E216" s="254">
        <f>E104/'[3]人口參考表'!E77*1000</f>
        <v>0.5336714120034416</v>
      </c>
      <c r="F216" s="254">
        <f>F104/'[3]人口參考表'!E77*1000</f>
        <v>0.4729283244583344</v>
      </c>
      <c r="G216" s="254">
        <f>G104/'[3]人口參考表'!E77*1000</f>
        <v>0.18005986665156767</v>
      </c>
      <c r="H216" s="254">
        <f>H104/'[3]人口參考表'!E77*1000</f>
        <v>2.86794149052256</v>
      </c>
      <c r="I216" s="254">
        <f>I104/'[3]人口參考表'!E77*1000</f>
        <v>2.687881623870992</v>
      </c>
      <c r="J216" s="254">
        <f>J104/'[3]人口參考表'!E77*1000</f>
        <v>0.5835675196297795</v>
      </c>
      <c r="K216" s="255">
        <f>K104/'[3]人口參考表'!E77*1000</f>
        <v>0.1106391951714452</v>
      </c>
      <c r="L216" s="237"/>
    </row>
    <row r="217" spans="2:12" ht="27">
      <c r="B217" s="215" t="s">
        <v>87</v>
      </c>
      <c r="C217" s="256">
        <f t="shared" si="29"/>
        <v>-0.5880087441890741</v>
      </c>
      <c r="D217" s="254">
        <f>D105/'[3]人口參考表'!E78*1000</f>
        <v>-0.14971440350201518</v>
      </c>
      <c r="E217" s="254">
        <f>E105/'[3]人口參考表'!E78*1000</f>
        <v>0.6704601548133723</v>
      </c>
      <c r="F217" s="254">
        <f>F105/'[3]人口參考表'!E78*1000</f>
        <v>0.8201745583153875</v>
      </c>
      <c r="G217" s="254">
        <f>G105/'[3]人口參考表'!E78*1000</f>
        <v>-0.4382943406870589</v>
      </c>
      <c r="H217" s="254">
        <f>H105/'[3]人口參考表'!E78*1000</f>
        <v>4.617278994960699</v>
      </c>
      <c r="I217" s="254">
        <f>I105/'[3]人口參考表'!E78*1000</f>
        <v>5.055573335647758</v>
      </c>
      <c r="J217" s="254">
        <f>J105/'[3]人口參考表'!E78*1000</f>
        <v>0.3232963206058009</v>
      </c>
      <c r="K217" s="255">
        <f>K105/'[3]人口參考表'!E78*1000</f>
        <v>0.24084490998150268</v>
      </c>
      <c r="L217" s="237"/>
    </row>
    <row r="218" spans="2:12" ht="27">
      <c r="B218" s="215" t="s">
        <v>88</v>
      </c>
      <c r="C218" s="256">
        <f t="shared" si="29"/>
        <v>0.36022351217924375</v>
      </c>
      <c r="D218" s="254">
        <f>D106/'[3]人口參考表'!E79*1000</f>
        <v>0.24955243313622308</v>
      </c>
      <c r="E218" s="254">
        <f>E106/'[3]人口參考表'!E79*1000</f>
        <v>0.8159279552975642</v>
      </c>
      <c r="F218" s="254">
        <f>F106/'[3]人口參考表'!E79*1000</f>
        <v>0.5663755221613411</v>
      </c>
      <c r="G218" s="254">
        <f>G106/'[3]人口參考表'!E79*1000</f>
        <v>0.11067107904302068</v>
      </c>
      <c r="H218" s="254">
        <f>H106/'[3]人口參考表'!E79*1000</f>
        <v>4.780556610426952</v>
      </c>
      <c r="I218" s="254">
        <f>I106/'[3]人口參考表'!E79*1000</f>
        <v>4.669885531383931</v>
      </c>
      <c r="J218" s="254">
        <f>J106/'[3]人口參考表'!E79*1000</f>
        <v>0.43834427385667013</v>
      </c>
      <c r="K218" s="255">
        <f>K106/'[3]人口參考表'!E79*1000</f>
        <v>0.20181196766668474</v>
      </c>
      <c r="L218" s="237"/>
    </row>
    <row r="219" spans="2:12" ht="26.25">
      <c r="B219" s="215" t="s">
        <v>382</v>
      </c>
      <c r="C219" s="256">
        <f t="shared" si="29"/>
        <v>-0.019526864083262555</v>
      </c>
      <c r="D219" s="254">
        <f>D107/'[3]人口參考表'!E80*1000</f>
        <v>-0.06725919850901545</v>
      </c>
      <c r="E219" s="254">
        <f>E107/'[3]人口參考表'!E80*1000</f>
        <v>0.5163770724240541</v>
      </c>
      <c r="F219" s="254">
        <f>F107/'[3]人口參考表'!E80*1000</f>
        <v>0.5836362709330695</v>
      </c>
      <c r="G219" s="254">
        <f>G107/'[3]人口參考表'!E80*1000</f>
        <v>0.04773233442575289</v>
      </c>
      <c r="H219" s="254">
        <f>H107/'[3]人口參考表'!E80*1000</f>
        <v>3.940087241689421</v>
      </c>
      <c r="I219" s="254">
        <f>I107/'[3]人口參考表'!E80*1000</f>
        <v>3.892354907263668</v>
      </c>
      <c r="J219" s="254">
        <f>J107/'[3]人口參考表'!E80*1000</f>
        <v>0.39487658479486487</v>
      </c>
      <c r="K219" s="255">
        <f>K107/'[3]人口參考表'!E80*1000</f>
        <v>0.19960794396223938</v>
      </c>
      <c r="L219" s="237"/>
    </row>
    <row r="220" spans="2:12" ht="27">
      <c r="B220" s="215" t="s">
        <v>78</v>
      </c>
      <c r="C220" s="256">
        <f t="shared" si="29"/>
        <v>-0.13452875877691658</v>
      </c>
      <c r="D220" s="254">
        <f>D108/'[3]人口參考表'!E81*1000</f>
        <v>-0.06726437938845829</v>
      </c>
      <c r="E220" s="254">
        <f>E108/'[3]人口參考表'!E81*1000</f>
        <v>0.5316055790378156</v>
      </c>
      <c r="F220" s="254">
        <f>F108/'[3]人口參考表'!E81*1000</f>
        <v>0.5988699584262739</v>
      </c>
      <c r="G220" s="254">
        <f>G108/'[3]人口參考表'!E81*1000</f>
        <v>-0.06726437938845829</v>
      </c>
      <c r="H220" s="254">
        <f>H108/'[3]人口參考表'!E81*1000</f>
        <v>3.591049931867693</v>
      </c>
      <c r="I220" s="254">
        <f>I108/'[3]人口參考表'!E81*1000</f>
        <v>3.6583143112561514</v>
      </c>
      <c r="J220" s="254">
        <f>J108/'[3]人口參考表'!E81*1000</f>
        <v>0.33198225956239097</v>
      </c>
      <c r="K220" s="255">
        <f>K108/'[3]人口參考表'!E81*1000</f>
        <v>0.17792513257592196</v>
      </c>
      <c r="L220" s="237"/>
    </row>
    <row r="221" spans="2:12" ht="27">
      <c r="B221" s="215" t="s">
        <v>79</v>
      </c>
      <c r="C221" s="256">
        <f>D221+G221</f>
        <v>1.3531418261776562</v>
      </c>
      <c r="D221" s="254">
        <f>D109/'[3]人口參考表'!E82*1000</f>
        <v>0.028190454712034504</v>
      </c>
      <c r="E221" s="254">
        <f>E109/'[3]人口參考表'!E82*1000</f>
        <v>0.663559933990966</v>
      </c>
      <c r="F221" s="254">
        <f>F109/'[3]人口參考表'!E82*1000</f>
        <v>0.6353694792789315</v>
      </c>
      <c r="G221" s="254">
        <f>G109/'[3]人口參考表'!E82*1000</f>
        <v>1.3249513714656218</v>
      </c>
      <c r="H221" s="254">
        <f>H109/'[3]人口參考表'!E82*1000</f>
        <v>9.57174362299387</v>
      </c>
      <c r="I221" s="254">
        <f>I109/'[3]人口參考表'!E82*1000</f>
        <v>8.246792251528246</v>
      </c>
      <c r="J221" s="254">
        <f>J109/'[3]人口參考表'!E82*1000</f>
        <v>0.35563342867489683</v>
      </c>
      <c r="K221" s="255">
        <f>K109/'[3]人口參考表'!E82*1000</f>
        <v>0.1951646864679312</v>
      </c>
      <c r="L221" s="237"/>
    </row>
    <row r="222" spans="2:12" ht="27">
      <c r="B222" s="215" t="s">
        <v>80</v>
      </c>
      <c r="C222" s="256">
        <f>D222+G222</f>
        <v>-0.41832434008251607</v>
      </c>
      <c r="D222" s="254">
        <f>D110/'[3]人口參考表'!E83*1000</f>
        <v>0.05418709068426374</v>
      </c>
      <c r="E222" s="254">
        <f>E110/'[3]人口參考表'!E83*1000</f>
        <v>0.6415751537016827</v>
      </c>
      <c r="F222" s="254">
        <f>F110/'[3]人口參考表'!E83*1000</f>
        <v>0.587388063017419</v>
      </c>
      <c r="G222" s="254">
        <f>G110/'[3]人口參考表'!E83*1000</f>
        <v>-0.4725114307667798</v>
      </c>
      <c r="H222" s="254">
        <f>H110/'[3]人口參考表'!E83*1000</f>
        <v>6.9749623128784295</v>
      </c>
      <c r="I222" s="254">
        <f>I110/'[3]人口參考表'!E83*1000</f>
        <v>7.447473743645209</v>
      </c>
      <c r="J222" s="254">
        <f>J110/'[3]人口參考表'!E83*1000</f>
        <v>0.29044280606765366</v>
      </c>
      <c r="K222" s="255">
        <f>K110/'[3]人口參考表'!E83*1000</f>
        <v>0.17339869018964396</v>
      </c>
      <c r="L222" s="237"/>
    </row>
    <row r="223" spans="2:12" ht="27.75" thickBot="1">
      <c r="B223" s="239" t="s">
        <v>13</v>
      </c>
      <c r="C223" s="257">
        <f t="shared" si="29"/>
        <v>-0.03685560947796196</v>
      </c>
      <c r="D223" s="217">
        <f>D111/'[3]人口參考表'!E84*1000</f>
        <v>0.14091850682750165</v>
      </c>
      <c r="E223" s="217">
        <f>E111/'[3]人口參考表'!E84*1000</f>
        <v>0.6503931084346231</v>
      </c>
      <c r="F223" s="217">
        <f>F111/'[3]人口參考表'!E84*1000</f>
        <v>0.5094746016071213</v>
      </c>
      <c r="G223" s="217">
        <f>G111/'[3]人口參考表'!E84*1000</f>
        <v>-0.1777741163054636</v>
      </c>
      <c r="H223" s="217">
        <f>H111/'[3]人口參考表'!E84*1000</f>
        <v>4.828084841613018</v>
      </c>
      <c r="I223" s="217">
        <f>I111/'[3]人口參考表'!E84*1000</f>
        <v>5.005858957918481</v>
      </c>
      <c r="J223" s="217">
        <f>J111/'[3]人口參考表'!E84*1000</f>
        <v>0.29267689879558034</v>
      </c>
      <c r="K223" s="258">
        <f>K111/'[3]人口參考表'!E84*1000</f>
        <v>0.19945388658661772</v>
      </c>
      <c r="L223" s="243"/>
    </row>
    <row r="224" ht="19.5" customHeight="1">
      <c r="B224" s="244" t="s">
        <v>336</v>
      </c>
    </row>
    <row r="225" spans="2:11" ht="16.5">
      <c r="B225" s="225"/>
      <c r="C225" s="224"/>
      <c r="D225" s="224"/>
      <c r="E225" s="224"/>
      <c r="F225" s="224"/>
      <c r="G225" s="224"/>
      <c r="H225" s="224"/>
      <c r="I225" s="224"/>
      <c r="J225" s="224"/>
      <c r="K225" s="224"/>
    </row>
    <row r="226" ht="4.5" customHeight="1"/>
  </sheetData>
  <mergeCells count="44">
    <mergeCell ref="D117:F117"/>
    <mergeCell ref="D119:D120"/>
    <mergeCell ref="E119:E120"/>
    <mergeCell ref="F119:F120"/>
    <mergeCell ref="B119:B122"/>
    <mergeCell ref="C119:C122"/>
    <mergeCell ref="B117:B118"/>
    <mergeCell ref="C117:C118"/>
    <mergeCell ref="G117:I117"/>
    <mergeCell ref="D118:F118"/>
    <mergeCell ref="G118:I118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19:J12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19:K122"/>
    <mergeCell ref="H121:H122"/>
    <mergeCell ref="I121:I122"/>
    <mergeCell ref="D121:D122"/>
    <mergeCell ref="E121:E122"/>
    <mergeCell ref="F121:F122"/>
    <mergeCell ref="G121:G122"/>
    <mergeCell ref="G119:G120"/>
    <mergeCell ref="H119:H120"/>
    <mergeCell ref="I119:I12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E115" sqref="E115:J116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59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4.75" customHeight="1">
      <c r="A2" s="260"/>
      <c r="B2" s="185" t="s">
        <v>406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4.75" customHeight="1">
      <c r="A3" s="260"/>
      <c r="B3" s="187" t="s">
        <v>394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24.75" customHeight="1" thickBot="1">
      <c r="B4" s="186" t="s">
        <v>533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2:11" ht="18.75" customHeight="1">
      <c r="B5" s="403" t="s">
        <v>407</v>
      </c>
      <c r="C5" s="188" t="s">
        <v>299</v>
      </c>
      <c r="D5" s="397" t="s">
        <v>300</v>
      </c>
      <c r="E5" s="397" t="s">
        <v>301</v>
      </c>
      <c r="F5" s="393" t="s">
        <v>302</v>
      </c>
      <c r="G5" s="394"/>
      <c r="H5" s="395"/>
      <c r="I5" s="397" t="s">
        <v>303</v>
      </c>
      <c r="J5" s="397" t="s">
        <v>304</v>
      </c>
      <c r="K5" s="226" t="s">
        <v>305</v>
      </c>
    </row>
    <row r="6" spans="2:11" ht="18.75" customHeight="1">
      <c r="B6" s="404"/>
      <c r="C6" s="192" t="s">
        <v>306</v>
      </c>
      <c r="D6" s="388"/>
      <c r="E6" s="388"/>
      <c r="F6" s="384" t="s">
        <v>307</v>
      </c>
      <c r="G6" s="385"/>
      <c r="H6" s="386"/>
      <c r="I6" s="388"/>
      <c r="J6" s="388"/>
      <c r="K6" s="261" t="s">
        <v>308</v>
      </c>
    </row>
    <row r="7" spans="2:11" ht="18.75" customHeight="1">
      <c r="B7" s="404"/>
      <c r="C7" s="262" t="s">
        <v>309</v>
      </c>
      <c r="D7" s="388"/>
      <c r="E7" s="388"/>
      <c r="F7" s="387" t="s">
        <v>310</v>
      </c>
      <c r="G7" s="389" t="s">
        <v>311</v>
      </c>
      <c r="H7" s="389" t="s">
        <v>312</v>
      </c>
      <c r="I7" s="431" t="s">
        <v>313</v>
      </c>
      <c r="J7" s="263" t="s">
        <v>314</v>
      </c>
      <c r="K7" s="264" t="s">
        <v>309</v>
      </c>
    </row>
    <row r="8" spans="2:11" ht="18.75" customHeight="1">
      <c r="B8" s="415" t="s">
        <v>408</v>
      </c>
      <c r="C8" s="434" t="s">
        <v>395</v>
      </c>
      <c r="D8" s="429" t="s">
        <v>396</v>
      </c>
      <c r="E8" s="429" t="s">
        <v>397</v>
      </c>
      <c r="F8" s="388"/>
      <c r="G8" s="390"/>
      <c r="H8" s="390"/>
      <c r="I8" s="429"/>
      <c r="J8" s="429" t="s">
        <v>398</v>
      </c>
      <c r="K8" s="372" t="s">
        <v>399</v>
      </c>
    </row>
    <row r="9" spans="2:11" ht="18.75" customHeight="1">
      <c r="B9" s="416"/>
      <c r="C9" s="435"/>
      <c r="D9" s="429"/>
      <c r="E9" s="429"/>
      <c r="F9" s="390" t="s">
        <v>400</v>
      </c>
      <c r="G9" s="390" t="s">
        <v>315</v>
      </c>
      <c r="H9" s="390" t="s">
        <v>316</v>
      </c>
      <c r="I9" s="429" t="s">
        <v>401</v>
      </c>
      <c r="J9" s="429"/>
      <c r="K9" s="372"/>
    </row>
    <row r="10" spans="2:11" ht="18.75" customHeight="1" thickBot="1">
      <c r="B10" s="417"/>
      <c r="C10" s="436"/>
      <c r="D10" s="430"/>
      <c r="E10" s="430"/>
      <c r="F10" s="428"/>
      <c r="G10" s="410"/>
      <c r="H10" s="410"/>
      <c r="I10" s="430"/>
      <c r="J10" s="430"/>
      <c r="K10" s="373"/>
    </row>
    <row r="11" spans="2:11" ht="29.25" customHeight="1">
      <c r="B11" s="265" t="s">
        <v>402</v>
      </c>
      <c r="C11" s="198">
        <v>2143.6251</v>
      </c>
      <c r="D11" s="199">
        <f>SUM(D13:D17,D18:D22,D23:D27)</f>
        <v>235</v>
      </c>
      <c r="E11" s="200">
        <f>SUM(E13:E28)</f>
        <v>151186</v>
      </c>
      <c r="F11" s="200">
        <f>SUM(F13:F28)</f>
        <v>461251</v>
      </c>
      <c r="G11" s="200">
        <f>SUM(G13:G28)</f>
        <v>235752</v>
      </c>
      <c r="H11" s="200">
        <f>SUM(H13:H28)</f>
        <v>225499</v>
      </c>
      <c r="I11" s="201">
        <f>(G11/H11)*100</f>
        <v>104.54680508561015</v>
      </c>
      <c r="J11" s="201">
        <f>(F11/E11)</f>
        <v>3.0508843411426985</v>
      </c>
      <c r="K11" s="200">
        <f>(F11/C11)</f>
        <v>215.17335284047567</v>
      </c>
    </row>
    <row r="12" spans="2:11" ht="15.75" customHeight="1">
      <c r="B12" s="266"/>
      <c r="C12" s="198"/>
      <c r="D12" s="199"/>
      <c r="E12" s="200"/>
      <c r="F12" s="200"/>
      <c r="G12" s="200"/>
      <c r="H12" s="200"/>
      <c r="I12" s="201"/>
      <c r="J12" s="201"/>
      <c r="K12" s="202"/>
    </row>
    <row r="13" spans="2:11" ht="29.25" customHeight="1">
      <c r="B13" s="267" t="s">
        <v>409</v>
      </c>
      <c r="C13" s="198">
        <v>29.408</v>
      </c>
      <c r="D13" s="199">
        <v>40</v>
      </c>
      <c r="E13" s="200">
        <v>32661</v>
      </c>
      <c r="F13" s="200">
        <v>95879</v>
      </c>
      <c r="G13" s="200">
        <v>47334</v>
      </c>
      <c r="H13" s="200">
        <v>48545</v>
      </c>
      <c r="I13" s="201">
        <f>(G13/H13)*100</f>
        <v>97.50540735400143</v>
      </c>
      <c r="J13" s="201">
        <f>(F13/E13)</f>
        <v>2.935580661951563</v>
      </c>
      <c r="K13" s="200">
        <f>(F13/C13)</f>
        <v>3260.3033188248096</v>
      </c>
    </row>
    <row r="14" spans="2:11" ht="29.25" customHeight="1">
      <c r="B14" s="267" t="s">
        <v>410</v>
      </c>
      <c r="C14" s="198">
        <v>11.3448</v>
      </c>
      <c r="D14" s="199">
        <v>23</v>
      </c>
      <c r="E14" s="200">
        <v>24557</v>
      </c>
      <c r="F14" s="200">
        <v>73274</v>
      </c>
      <c r="G14" s="200">
        <v>35258</v>
      </c>
      <c r="H14" s="200">
        <v>38016</v>
      </c>
      <c r="I14" s="201">
        <f>(G14/H14)*100</f>
        <v>92.74515993265993</v>
      </c>
      <c r="J14" s="201">
        <f>(F14/E14)</f>
        <v>2.983833530154335</v>
      </c>
      <c r="K14" s="200">
        <f>(F14/C14)</f>
        <v>6458.818136943798</v>
      </c>
    </row>
    <row r="15" spans="2:11" ht="29.25" customHeight="1">
      <c r="B15" s="267" t="s">
        <v>411</v>
      </c>
      <c r="C15" s="198">
        <v>89.0196</v>
      </c>
      <c r="D15" s="199">
        <v>26</v>
      </c>
      <c r="E15" s="200">
        <v>13413</v>
      </c>
      <c r="F15" s="200">
        <v>43306</v>
      </c>
      <c r="G15" s="200">
        <v>22290</v>
      </c>
      <c r="H15" s="200">
        <v>21016</v>
      </c>
      <c r="I15" s="201">
        <f>(G15/H15)*100</f>
        <v>106.06204796345642</v>
      </c>
      <c r="J15" s="201">
        <f>(F15/E15)</f>
        <v>3.2286587638857824</v>
      </c>
      <c r="K15" s="202">
        <f>(F15/C15)</f>
        <v>486.4771353724349</v>
      </c>
    </row>
    <row r="16" spans="2:11" ht="15.75" customHeight="1">
      <c r="B16" s="268"/>
      <c r="C16" s="198"/>
      <c r="D16" s="199"/>
      <c r="E16" s="200"/>
      <c r="F16" s="200"/>
      <c r="G16" s="200"/>
      <c r="H16" s="200"/>
      <c r="I16" s="201"/>
      <c r="J16" s="201"/>
      <c r="K16" s="202"/>
    </row>
    <row r="17" spans="2:11" ht="29.25" customHeight="1">
      <c r="B17" s="267" t="s">
        <v>412</v>
      </c>
      <c r="C17" s="204">
        <v>100.893</v>
      </c>
      <c r="D17" s="199">
        <v>24</v>
      </c>
      <c r="E17" s="200">
        <v>9521</v>
      </c>
      <c r="F17" s="200">
        <v>31122</v>
      </c>
      <c r="G17" s="200">
        <v>16133</v>
      </c>
      <c r="H17" s="200">
        <v>14989</v>
      </c>
      <c r="I17" s="201">
        <f>(G17/H17)*100</f>
        <v>107.63226366001734</v>
      </c>
      <c r="J17" s="201">
        <f>(F17/E17)</f>
        <v>3.2687742884150826</v>
      </c>
      <c r="K17" s="202">
        <f>(F17/C17)</f>
        <v>308.4654039427909</v>
      </c>
    </row>
    <row r="18" spans="2:11" ht="29.25" customHeight="1">
      <c r="B18" s="267" t="s">
        <v>413</v>
      </c>
      <c r="C18" s="204">
        <v>101.4278</v>
      </c>
      <c r="D18" s="199">
        <v>18</v>
      </c>
      <c r="E18" s="200">
        <v>12088</v>
      </c>
      <c r="F18" s="200">
        <v>35800</v>
      </c>
      <c r="G18" s="200">
        <v>18805</v>
      </c>
      <c r="H18" s="200">
        <v>16995</v>
      </c>
      <c r="I18" s="201">
        <f>(G18/H18)*100</f>
        <v>110.65019123271551</v>
      </c>
      <c r="J18" s="201">
        <f>(F18/E18)</f>
        <v>2.961614824619457</v>
      </c>
      <c r="K18" s="202">
        <f>(F18/C18)</f>
        <v>352.96043096665807</v>
      </c>
    </row>
    <row r="19" spans="2:11" ht="29.25" customHeight="1">
      <c r="B19" s="267" t="s">
        <v>414</v>
      </c>
      <c r="C19" s="204">
        <v>38.4769</v>
      </c>
      <c r="D19" s="199">
        <v>14</v>
      </c>
      <c r="E19" s="200">
        <v>7968</v>
      </c>
      <c r="F19" s="200">
        <v>25129</v>
      </c>
      <c r="G19" s="200">
        <v>13279</v>
      </c>
      <c r="H19" s="200">
        <v>11850</v>
      </c>
      <c r="I19" s="201">
        <f>(G19/H19)*100</f>
        <v>112.05907172995782</v>
      </c>
      <c r="J19" s="201">
        <f>(F19/E19)</f>
        <v>3.1537399598393576</v>
      </c>
      <c r="K19" s="202">
        <f>(F19/C19)</f>
        <v>653.0931545940551</v>
      </c>
    </row>
    <row r="20" spans="2:11" ht="15.75" customHeight="1">
      <c r="B20" s="268"/>
      <c r="C20" s="204"/>
      <c r="D20" s="199"/>
      <c r="E20" s="200"/>
      <c r="F20" s="200"/>
      <c r="G20" s="200"/>
      <c r="H20" s="200"/>
      <c r="I20" s="201"/>
      <c r="J20" s="201"/>
      <c r="K20" s="202"/>
    </row>
    <row r="21" spans="2:11" ht="29.25" customHeight="1">
      <c r="B21" s="267" t="s">
        <v>415</v>
      </c>
      <c r="C21" s="204">
        <v>111.9106</v>
      </c>
      <c r="D21" s="199">
        <v>16</v>
      </c>
      <c r="E21" s="200">
        <v>10581</v>
      </c>
      <c r="F21" s="200">
        <v>32318</v>
      </c>
      <c r="G21" s="200">
        <v>17380</v>
      </c>
      <c r="H21" s="200">
        <v>14938</v>
      </c>
      <c r="I21" s="201">
        <f>(G21/H21)*100</f>
        <v>116.34756995581739</v>
      </c>
      <c r="J21" s="201">
        <f>(F21/E21)</f>
        <v>3.054342689726869</v>
      </c>
      <c r="K21" s="202">
        <f>(F21/C21)</f>
        <v>288.7840830091162</v>
      </c>
    </row>
    <row r="22" spans="2:11" ht="29.25" customHeight="1">
      <c r="B22" s="267" t="s">
        <v>416</v>
      </c>
      <c r="C22" s="204">
        <v>79.8573</v>
      </c>
      <c r="D22" s="199">
        <v>24</v>
      </c>
      <c r="E22" s="200">
        <v>16844</v>
      </c>
      <c r="F22" s="200">
        <v>52102</v>
      </c>
      <c r="G22" s="200">
        <v>26974</v>
      </c>
      <c r="H22" s="200">
        <v>25128</v>
      </c>
      <c r="I22" s="201">
        <f>(G22/H22)*100</f>
        <v>107.3463865011143</v>
      </c>
      <c r="J22" s="201">
        <f>(F22/E22)</f>
        <v>3.093208264070292</v>
      </c>
      <c r="K22" s="202">
        <f>(F22/C22)</f>
        <v>652.4387876875377</v>
      </c>
    </row>
    <row r="23" spans="2:11" ht="29.25" customHeight="1">
      <c r="B23" s="267" t="s">
        <v>417</v>
      </c>
      <c r="C23" s="204">
        <v>38.8671</v>
      </c>
      <c r="D23" s="199">
        <v>15</v>
      </c>
      <c r="E23" s="200">
        <v>12637</v>
      </c>
      <c r="F23" s="200">
        <v>38603</v>
      </c>
      <c r="G23" s="200">
        <v>20100</v>
      </c>
      <c r="H23" s="200">
        <v>18503</v>
      </c>
      <c r="I23" s="201">
        <f>(G23/H23)*100</f>
        <v>108.631032805491</v>
      </c>
      <c r="J23" s="201">
        <f>(F23/E23)</f>
        <v>3.0547598322386644</v>
      </c>
      <c r="K23" s="202">
        <f>(F23/C23)</f>
        <v>993.2050500294594</v>
      </c>
    </row>
    <row r="24" spans="2:11" ht="15.75" customHeight="1">
      <c r="B24" s="268"/>
      <c r="C24" s="204"/>
      <c r="D24" s="199"/>
      <c r="E24" s="200"/>
      <c r="F24" s="206"/>
      <c r="G24" s="206"/>
      <c r="H24" s="206"/>
      <c r="I24" s="206"/>
      <c r="J24" s="206"/>
      <c r="K24" s="206"/>
    </row>
    <row r="25" spans="2:11" ht="29.25" customHeight="1">
      <c r="B25" s="267" t="s">
        <v>418</v>
      </c>
      <c r="C25" s="204">
        <v>144.2238</v>
      </c>
      <c r="D25" s="199">
        <v>18</v>
      </c>
      <c r="E25" s="200">
        <v>7350</v>
      </c>
      <c r="F25" s="200">
        <v>21886</v>
      </c>
      <c r="G25" s="200">
        <v>11800</v>
      </c>
      <c r="H25" s="200">
        <v>10086</v>
      </c>
      <c r="I25" s="201">
        <f>(G25/H25)*100</f>
        <v>116.99385286535792</v>
      </c>
      <c r="J25" s="201">
        <f>(F25/E25)</f>
        <v>2.977687074829932</v>
      </c>
      <c r="K25" s="202">
        <f>(F25/C25)</f>
        <v>151.7502659061819</v>
      </c>
    </row>
    <row r="26" spans="2:11" ht="29.25" customHeight="1">
      <c r="B26" s="267" t="s">
        <v>419</v>
      </c>
      <c r="C26" s="204">
        <v>657.5442</v>
      </c>
      <c r="D26" s="199">
        <v>10</v>
      </c>
      <c r="E26" s="200">
        <v>1800</v>
      </c>
      <c r="F26" s="200">
        <v>5947</v>
      </c>
      <c r="G26" s="200">
        <v>3262</v>
      </c>
      <c r="H26" s="200">
        <v>2685</v>
      </c>
      <c r="I26" s="201">
        <f>(G26/H26)*100</f>
        <v>121.48975791433891</v>
      </c>
      <c r="J26" s="201">
        <f>(F26/E26)</f>
        <v>3.303888888888889</v>
      </c>
      <c r="K26" s="202">
        <f>(F26/C26)</f>
        <v>9.044258925863842</v>
      </c>
    </row>
    <row r="27" spans="2:11" ht="29.25" customHeight="1">
      <c r="B27" s="267" t="s">
        <v>420</v>
      </c>
      <c r="C27" s="204">
        <v>740.652</v>
      </c>
      <c r="D27" s="199">
        <v>7</v>
      </c>
      <c r="E27" s="200">
        <v>1766</v>
      </c>
      <c r="F27" s="200">
        <v>5885</v>
      </c>
      <c r="G27" s="200">
        <v>3137</v>
      </c>
      <c r="H27" s="200">
        <v>2748</v>
      </c>
      <c r="I27" s="201">
        <f>(G27/H27)*100</f>
        <v>114.15574963609897</v>
      </c>
      <c r="J27" s="201">
        <f>(F27/E27)</f>
        <v>3.3323895809739525</v>
      </c>
      <c r="K27" s="202">
        <f>(F27/C27)</f>
        <v>7.945701895087031</v>
      </c>
    </row>
    <row r="28" spans="2:11" ht="15.75" customHeight="1" thickBot="1">
      <c r="B28" s="269"/>
      <c r="C28" s="270"/>
      <c r="D28" s="241"/>
      <c r="E28" s="241"/>
      <c r="F28" s="241"/>
      <c r="G28" s="241"/>
      <c r="H28" s="241"/>
      <c r="I28" s="217"/>
      <c r="J28" s="217"/>
      <c r="K28" s="242"/>
    </row>
    <row r="29" ht="21.75" customHeight="1">
      <c r="B29" s="244" t="s">
        <v>403</v>
      </c>
    </row>
    <row r="30" spans="2:6" ht="21.75" customHeight="1">
      <c r="B30" s="432" t="s">
        <v>404</v>
      </c>
      <c r="C30" s="433"/>
      <c r="D30" s="433"/>
      <c r="E30" s="433"/>
      <c r="F30" s="433"/>
    </row>
    <row r="31" spans="2:3" ht="21.75" customHeight="1">
      <c r="B31" s="244" t="s">
        <v>405</v>
      </c>
      <c r="C31" s="237"/>
    </row>
    <row r="32" spans="2:11" ht="16.5">
      <c r="B32" s="225"/>
      <c r="C32" s="271"/>
      <c r="D32" s="224"/>
      <c r="E32" s="224"/>
      <c r="F32" s="224"/>
      <c r="G32" s="224"/>
      <c r="H32" s="224"/>
      <c r="I32" s="224"/>
      <c r="J32" s="224"/>
      <c r="K32" s="224"/>
    </row>
    <row r="33" spans="2:3" ht="4.5" customHeight="1">
      <c r="B33" s="272"/>
      <c r="C33" s="237"/>
    </row>
    <row r="34" spans="2:3" ht="16.5">
      <c r="B34" s="237"/>
      <c r="C34" s="237"/>
    </row>
    <row r="35" spans="2:3" ht="16.5">
      <c r="B35" s="272"/>
      <c r="C35" s="237"/>
    </row>
    <row r="36" spans="2:3" ht="16.5">
      <c r="B36" s="237"/>
      <c r="C36" s="237"/>
    </row>
    <row r="37" spans="2:3" ht="16.5">
      <c r="B37" s="273"/>
      <c r="C37" s="237"/>
    </row>
    <row r="38" spans="2:3" ht="16.5">
      <c r="B38" s="237"/>
      <c r="C38" s="237"/>
    </row>
    <row r="78" ht="16.5">
      <c r="F78" s="245">
        <v>0</v>
      </c>
    </row>
    <row r="79" ht="16.5">
      <c r="F79" s="245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8"/>
  <sheetViews>
    <sheetView showGridLines="0" view="pageBreakPreview" zoomScaleSheetLayoutView="100" workbookViewId="0" topLeftCell="A1">
      <selection activeCell="E115" sqref="E115:J116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4"/>
      <c r="C1" s="274"/>
      <c r="D1" s="274"/>
      <c r="E1" s="274"/>
      <c r="F1" s="274"/>
      <c r="G1" s="274"/>
      <c r="H1" s="274"/>
      <c r="I1" s="274"/>
      <c r="J1" s="274"/>
    </row>
    <row r="2" spans="2:8" ht="25.5" customHeight="1">
      <c r="B2" s="185" t="s">
        <v>447</v>
      </c>
      <c r="C2" s="186"/>
      <c r="D2" s="186"/>
      <c r="E2" s="186"/>
      <c r="F2" s="186"/>
      <c r="G2" s="186"/>
      <c r="H2" s="186"/>
    </row>
    <row r="3" spans="2:8" ht="25.5" customHeight="1">
      <c r="B3" s="187" t="s">
        <v>421</v>
      </c>
      <c r="C3" s="186"/>
      <c r="D3" s="186"/>
      <c r="E3" s="186"/>
      <c r="F3" s="186"/>
      <c r="G3" s="186"/>
      <c r="H3" s="186"/>
    </row>
    <row r="4" spans="2:8" ht="17.25" thickBot="1">
      <c r="B4" s="186"/>
      <c r="C4" s="186"/>
      <c r="D4" s="186"/>
      <c r="E4" s="186"/>
      <c r="F4" s="186"/>
      <c r="G4" s="186"/>
      <c r="H4" s="186"/>
    </row>
    <row r="5" spans="2:11" ht="37.5" customHeight="1">
      <c r="B5" s="275" t="s">
        <v>407</v>
      </c>
      <c r="C5" s="276" t="s">
        <v>448</v>
      </c>
      <c r="D5" s="276" t="s">
        <v>422</v>
      </c>
      <c r="E5" s="276" t="s">
        <v>423</v>
      </c>
      <c r="F5" s="276" t="s">
        <v>424</v>
      </c>
      <c r="G5" s="276" t="s">
        <v>425</v>
      </c>
      <c r="H5" s="190" t="s">
        <v>426</v>
      </c>
      <c r="K5" s="277"/>
    </row>
    <row r="6" spans="2:11" ht="37.5" customHeight="1" thickBot="1">
      <c r="B6" s="278" t="s">
        <v>449</v>
      </c>
      <c r="C6" s="279" t="s">
        <v>427</v>
      </c>
      <c r="D6" s="280" t="s">
        <v>428</v>
      </c>
      <c r="E6" s="280" t="s">
        <v>429</v>
      </c>
      <c r="F6" s="280" t="s">
        <v>430</v>
      </c>
      <c r="G6" s="280" t="s">
        <v>431</v>
      </c>
      <c r="H6" s="281" t="s">
        <v>432</v>
      </c>
      <c r="K6" s="282"/>
    </row>
    <row r="7" spans="2:8" ht="22.5" customHeight="1" hidden="1">
      <c r="B7" s="203" t="s">
        <v>329</v>
      </c>
      <c r="C7" s="216">
        <v>91133</v>
      </c>
      <c r="D7" s="216">
        <v>66460</v>
      </c>
      <c r="E7" s="216">
        <v>50357</v>
      </c>
      <c r="F7" s="216">
        <v>34625</v>
      </c>
      <c r="G7" s="216">
        <v>38890</v>
      </c>
      <c r="H7" s="216">
        <v>25743</v>
      </c>
    </row>
    <row r="8" spans="2:8" ht="22.5" customHeight="1" hidden="1">
      <c r="B8" s="203" t="s">
        <v>330</v>
      </c>
      <c r="C8" s="216">
        <v>92313</v>
      </c>
      <c r="D8" s="216">
        <v>66921</v>
      </c>
      <c r="E8" s="216">
        <v>49584</v>
      </c>
      <c r="F8" s="216">
        <v>34391</v>
      </c>
      <c r="G8" s="216">
        <v>38771</v>
      </c>
      <c r="H8" s="216">
        <v>25758</v>
      </c>
    </row>
    <row r="9" spans="2:8" ht="22.5" customHeight="1" hidden="1">
      <c r="B9" s="203" t="s">
        <v>331</v>
      </c>
      <c r="C9" s="216">
        <v>92542</v>
      </c>
      <c r="D9" s="216">
        <v>67569</v>
      </c>
      <c r="E9" s="216">
        <v>48834</v>
      </c>
      <c r="F9" s="216">
        <v>34120</v>
      </c>
      <c r="G9" s="216">
        <v>38519</v>
      </c>
      <c r="H9" s="216">
        <v>26049</v>
      </c>
    </row>
    <row r="10" spans="2:8" ht="16.5" customHeight="1" hidden="1">
      <c r="B10" s="203"/>
      <c r="C10" s="216"/>
      <c r="D10" s="216"/>
      <c r="E10" s="216"/>
      <c r="F10" s="216"/>
      <c r="G10" s="216"/>
      <c r="H10" s="216"/>
    </row>
    <row r="11" spans="2:8" ht="22.5" customHeight="1" hidden="1">
      <c r="B11" s="203" t="s">
        <v>332</v>
      </c>
      <c r="C11" s="216">
        <v>92038</v>
      </c>
      <c r="D11" s="216">
        <v>68075</v>
      </c>
      <c r="E11" s="216">
        <v>48545</v>
      </c>
      <c r="F11" s="216">
        <v>33624</v>
      </c>
      <c r="G11" s="216">
        <v>38760</v>
      </c>
      <c r="H11" s="216">
        <v>27273</v>
      </c>
    </row>
    <row r="12" spans="2:8" ht="22.5" customHeight="1" hidden="1">
      <c r="B12" s="203" t="s">
        <v>317</v>
      </c>
      <c r="C12" s="216">
        <v>92013</v>
      </c>
      <c r="D12" s="216">
        <v>68480</v>
      </c>
      <c r="E12" s="216">
        <v>48023</v>
      </c>
      <c r="F12" s="216">
        <v>33632</v>
      </c>
      <c r="G12" s="216">
        <v>38514</v>
      </c>
      <c r="H12" s="216">
        <v>26263</v>
      </c>
    </row>
    <row r="13" spans="2:8" ht="22.5" customHeight="1" hidden="1">
      <c r="B13" s="203" t="s">
        <v>318</v>
      </c>
      <c r="C13" s="216">
        <v>91908</v>
      </c>
      <c r="D13" s="216">
        <v>69193</v>
      </c>
      <c r="E13" s="216">
        <v>47239</v>
      </c>
      <c r="F13" s="216">
        <v>33340</v>
      </c>
      <c r="G13" s="216">
        <v>38382</v>
      </c>
      <c r="H13" s="216">
        <v>26266</v>
      </c>
    </row>
    <row r="14" spans="2:8" ht="22.5" customHeight="1" hidden="1">
      <c r="B14" s="203" t="s">
        <v>319</v>
      </c>
      <c r="C14" s="216">
        <v>91951</v>
      </c>
      <c r="D14" s="216">
        <v>69777</v>
      </c>
      <c r="E14" s="216">
        <v>46779</v>
      </c>
      <c r="F14" s="216">
        <v>33337</v>
      </c>
      <c r="G14" s="216">
        <v>38187</v>
      </c>
      <c r="H14" s="216">
        <v>26451</v>
      </c>
    </row>
    <row r="15" spans="2:8" ht="22.5" customHeight="1" hidden="1">
      <c r="B15" s="203" t="s">
        <v>320</v>
      </c>
      <c r="C15" s="216">
        <v>92097</v>
      </c>
      <c r="D15" s="216">
        <v>70258</v>
      </c>
      <c r="E15" s="200">
        <v>46469</v>
      </c>
      <c r="F15" s="200">
        <v>33113</v>
      </c>
      <c r="G15" s="200">
        <v>38133</v>
      </c>
      <c r="H15" s="200">
        <v>27136</v>
      </c>
    </row>
    <row r="16" spans="2:8" ht="16.5" customHeight="1" hidden="1">
      <c r="B16" s="205"/>
      <c r="C16" s="204"/>
      <c r="D16" s="199"/>
      <c r="E16" s="200"/>
      <c r="F16" s="206"/>
      <c r="G16" s="206"/>
      <c r="H16" s="206"/>
    </row>
    <row r="17" spans="2:8" ht="22.5" customHeight="1" hidden="1">
      <c r="B17" s="203" t="s">
        <v>368</v>
      </c>
      <c r="C17" s="216">
        <v>92768</v>
      </c>
      <c r="D17" s="216">
        <v>70775</v>
      </c>
      <c r="E17" s="200">
        <v>45869</v>
      </c>
      <c r="F17" s="200">
        <v>33062</v>
      </c>
      <c r="G17" s="200">
        <v>37685</v>
      </c>
      <c r="H17" s="200">
        <v>26355</v>
      </c>
    </row>
    <row r="18" spans="2:8" ht="22.5" customHeight="1" hidden="1">
      <c r="B18" s="207" t="s">
        <v>333</v>
      </c>
      <c r="C18" s="216">
        <v>91846</v>
      </c>
      <c r="D18" s="216">
        <v>69934</v>
      </c>
      <c r="E18" s="200">
        <v>46319</v>
      </c>
      <c r="F18" s="200">
        <v>33257</v>
      </c>
      <c r="G18" s="200">
        <v>38288</v>
      </c>
      <c r="H18" s="200">
        <v>27178</v>
      </c>
    </row>
    <row r="19" spans="2:8" ht="22.5" customHeight="1" hidden="1">
      <c r="B19" s="207" t="s">
        <v>1</v>
      </c>
      <c r="C19" s="216">
        <v>92224</v>
      </c>
      <c r="D19" s="216">
        <v>70276</v>
      </c>
      <c r="E19" s="200">
        <v>46128</v>
      </c>
      <c r="F19" s="200">
        <v>33113</v>
      </c>
      <c r="G19" s="200">
        <v>38004</v>
      </c>
      <c r="H19" s="200">
        <v>26852</v>
      </c>
    </row>
    <row r="20" spans="2:8" ht="22.5" customHeight="1" hidden="1">
      <c r="B20" s="207" t="s">
        <v>2</v>
      </c>
      <c r="C20" s="216">
        <v>92519</v>
      </c>
      <c r="D20" s="216">
        <v>70387</v>
      </c>
      <c r="E20" s="200">
        <v>45988</v>
      </c>
      <c r="F20" s="200">
        <v>33124</v>
      </c>
      <c r="G20" s="200">
        <v>37837</v>
      </c>
      <c r="H20" s="200">
        <v>26515</v>
      </c>
    </row>
    <row r="21" spans="2:8" ht="22.5" customHeight="1" hidden="1">
      <c r="B21" s="207" t="s">
        <v>334</v>
      </c>
      <c r="C21" s="216">
        <v>92768</v>
      </c>
      <c r="D21" s="216">
        <v>70775</v>
      </c>
      <c r="E21" s="200">
        <v>45869</v>
      </c>
      <c r="F21" s="200">
        <v>33062</v>
      </c>
      <c r="G21" s="200">
        <v>37685</v>
      </c>
      <c r="H21" s="200">
        <v>26355</v>
      </c>
    </row>
    <row r="22" spans="2:8" ht="22.5" customHeight="1" hidden="1">
      <c r="B22" s="232" t="s">
        <v>0</v>
      </c>
      <c r="C22" s="216">
        <v>93623</v>
      </c>
      <c r="D22" s="210">
        <v>72020</v>
      </c>
      <c r="E22" s="200">
        <v>45273</v>
      </c>
      <c r="F22" s="200">
        <v>32817</v>
      </c>
      <c r="G22" s="200">
        <v>37267</v>
      </c>
      <c r="H22" s="200">
        <v>26137</v>
      </c>
    </row>
    <row r="23" spans="2:8" ht="22.5" customHeight="1" hidden="1">
      <c r="B23" s="233" t="s">
        <v>369</v>
      </c>
      <c r="C23" s="216">
        <v>92825</v>
      </c>
      <c r="D23" s="210">
        <v>70966</v>
      </c>
      <c r="E23" s="200">
        <v>45857</v>
      </c>
      <c r="F23" s="200">
        <v>33059</v>
      </c>
      <c r="G23" s="200">
        <v>37677</v>
      </c>
      <c r="H23" s="200">
        <v>26328</v>
      </c>
    </row>
    <row r="24" spans="2:8" ht="22.5" customHeight="1" hidden="1">
      <c r="B24" s="233" t="s">
        <v>370</v>
      </c>
      <c r="C24" s="216">
        <v>92972</v>
      </c>
      <c r="D24" s="210">
        <v>71094</v>
      </c>
      <c r="E24" s="200">
        <v>45779</v>
      </c>
      <c r="F24" s="200">
        <v>33028</v>
      </c>
      <c r="G24" s="200">
        <v>37641</v>
      </c>
      <c r="H24" s="200">
        <v>26307</v>
      </c>
    </row>
    <row r="25" spans="2:8" ht="22.5" customHeight="1" hidden="1">
      <c r="B25" s="212" t="s">
        <v>371</v>
      </c>
      <c r="C25" s="216">
        <v>93042</v>
      </c>
      <c r="D25" s="210">
        <v>71146</v>
      </c>
      <c r="E25" s="200">
        <v>45716</v>
      </c>
      <c r="F25" s="200">
        <v>33027</v>
      </c>
      <c r="G25" s="200">
        <v>37626</v>
      </c>
      <c r="H25" s="200">
        <v>26291</v>
      </c>
    </row>
    <row r="26" spans="2:8" ht="22.5" customHeight="1" hidden="1">
      <c r="B26" s="212" t="s">
        <v>372</v>
      </c>
      <c r="C26" s="216">
        <v>93049</v>
      </c>
      <c r="D26" s="210">
        <v>71224</v>
      </c>
      <c r="E26" s="200">
        <v>45688</v>
      </c>
      <c r="F26" s="200">
        <v>33020</v>
      </c>
      <c r="G26" s="200">
        <v>37582</v>
      </c>
      <c r="H26" s="200">
        <v>26302</v>
      </c>
    </row>
    <row r="27" spans="2:8" ht="22.5" customHeight="1" hidden="1">
      <c r="B27" s="212" t="s">
        <v>373</v>
      </c>
      <c r="C27" s="216">
        <v>93126</v>
      </c>
      <c r="D27" s="210">
        <v>71340</v>
      </c>
      <c r="E27" s="200">
        <v>45656</v>
      </c>
      <c r="F27" s="200">
        <v>32956</v>
      </c>
      <c r="G27" s="200">
        <v>37555</v>
      </c>
      <c r="H27" s="200">
        <v>26262</v>
      </c>
    </row>
    <row r="28" spans="2:8" ht="22.5" customHeight="1" hidden="1">
      <c r="B28" s="212" t="s">
        <v>374</v>
      </c>
      <c r="C28" s="216">
        <v>93261</v>
      </c>
      <c r="D28" s="210">
        <v>71494</v>
      </c>
      <c r="E28" s="200">
        <v>45606</v>
      </c>
      <c r="F28" s="200">
        <v>32942</v>
      </c>
      <c r="G28" s="200">
        <v>37520</v>
      </c>
      <c r="H28" s="200">
        <v>26241</v>
      </c>
    </row>
    <row r="29" spans="2:8" ht="22.5" customHeight="1" hidden="1">
      <c r="B29" s="212" t="s">
        <v>375</v>
      </c>
      <c r="C29" s="216">
        <v>93321</v>
      </c>
      <c r="D29" s="210">
        <v>71586</v>
      </c>
      <c r="E29" s="200">
        <v>45549</v>
      </c>
      <c r="F29" s="200">
        <v>32915</v>
      </c>
      <c r="G29" s="200">
        <v>37463</v>
      </c>
      <c r="H29" s="200">
        <v>26232</v>
      </c>
    </row>
    <row r="30" spans="2:8" ht="22.5" customHeight="1" hidden="1">
      <c r="B30" s="212" t="s">
        <v>376</v>
      </c>
      <c r="C30" s="216">
        <v>93395</v>
      </c>
      <c r="D30" s="210">
        <v>71725</v>
      </c>
      <c r="E30" s="200">
        <v>45475</v>
      </c>
      <c r="F30" s="200">
        <v>32888</v>
      </c>
      <c r="G30" s="200">
        <v>37379</v>
      </c>
      <c r="H30" s="200">
        <v>26217</v>
      </c>
    </row>
    <row r="31" spans="2:8" ht="22.5" customHeight="1" hidden="1">
      <c r="B31" s="212" t="s">
        <v>377</v>
      </c>
      <c r="C31" s="216">
        <v>93457</v>
      </c>
      <c r="D31" s="210">
        <v>71790</v>
      </c>
      <c r="E31" s="200">
        <v>45400</v>
      </c>
      <c r="F31" s="200">
        <v>32886</v>
      </c>
      <c r="G31" s="200">
        <v>37329</v>
      </c>
      <c r="H31" s="200">
        <v>26205</v>
      </c>
    </row>
    <row r="32" spans="2:8" ht="22.5" customHeight="1" hidden="1">
      <c r="B32" s="212" t="s">
        <v>378</v>
      </c>
      <c r="C32" s="216">
        <v>93526</v>
      </c>
      <c r="D32" s="210">
        <v>71922</v>
      </c>
      <c r="E32" s="200">
        <v>45348</v>
      </c>
      <c r="F32" s="200">
        <v>32845</v>
      </c>
      <c r="G32" s="200">
        <v>37274</v>
      </c>
      <c r="H32" s="200">
        <v>26214</v>
      </c>
    </row>
    <row r="33" spans="2:8" ht="22.5" customHeight="1" hidden="1">
      <c r="B33" s="212" t="s">
        <v>379</v>
      </c>
      <c r="C33" s="216">
        <v>93559</v>
      </c>
      <c r="D33" s="210">
        <v>71942</v>
      </c>
      <c r="E33" s="200">
        <v>45321</v>
      </c>
      <c r="F33" s="200">
        <v>32847</v>
      </c>
      <c r="G33" s="200">
        <v>37228</v>
      </c>
      <c r="H33" s="200">
        <v>26180</v>
      </c>
    </row>
    <row r="34" spans="2:8" ht="22.5" customHeight="1" hidden="1">
      <c r="B34" s="212" t="s">
        <v>380</v>
      </c>
      <c r="C34" s="283">
        <v>93623</v>
      </c>
      <c r="D34" s="210">
        <v>72020</v>
      </c>
      <c r="E34" s="210">
        <v>45273</v>
      </c>
      <c r="F34" s="210">
        <v>32817</v>
      </c>
      <c r="G34" s="210">
        <v>37267</v>
      </c>
      <c r="H34" s="210">
        <v>26137</v>
      </c>
    </row>
    <row r="35" spans="2:8" ht="22.5" customHeight="1" hidden="1">
      <c r="B35" s="284" t="s">
        <v>450</v>
      </c>
      <c r="C35" s="216">
        <v>94188</v>
      </c>
      <c r="D35" s="210">
        <v>73196</v>
      </c>
      <c r="E35" s="210">
        <v>44487</v>
      </c>
      <c r="F35" s="210">
        <v>32577</v>
      </c>
      <c r="G35" s="210">
        <v>37032</v>
      </c>
      <c r="H35" s="210">
        <v>25992</v>
      </c>
    </row>
    <row r="36" spans="2:8" ht="22.5" customHeight="1" hidden="1">
      <c r="B36" s="212" t="s">
        <v>335</v>
      </c>
      <c r="C36" s="216">
        <v>93685</v>
      </c>
      <c r="D36" s="210">
        <v>72111</v>
      </c>
      <c r="E36" s="210">
        <v>45205</v>
      </c>
      <c r="F36" s="210">
        <v>32811</v>
      </c>
      <c r="G36" s="210">
        <v>37254</v>
      </c>
      <c r="H36" s="210">
        <v>26127</v>
      </c>
    </row>
    <row r="37" spans="2:8" ht="22.5" customHeight="1" hidden="1">
      <c r="B37" s="214" t="s">
        <v>76</v>
      </c>
      <c r="C37" s="216">
        <v>93674</v>
      </c>
      <c r="D37" s="210">
        <v>72231</v>
      </c>
      <c r="E37" s="210">
        <v>45149</v>
      </c>
      <c r="F37" s="210">
        <v>32760</v>
      </c>
      <c r="G37" s="210">
        <v>37244</v>
      </c>
      <c r="H37" s="210">
        <v>26062</v>
      </c>
    </row>
    <row r="38" spans="2:8" ht="22.5" customHeight="1" hidden="1">
      <c r="B38" s="214" t="s">
        <v>12</v>
      </c>
      <c r="C38" s="216">
        <v>93690</v>
      </c>
      <c r="D38" s="210">
        <v>72270</v>
      </c>
      <c r="E38" s="210">
        <v>45083</v>
      </c>
      <c r="F38" s="210">
        <v>32744</v>
      </c>
      <c r="G38" s="210">
        <v>37245</v>
      </c>
      <c r="H38" s="210">
        <v>26078</v>
      </c>
    </row>
    <row r="39" spans="2:8" ht="27" customHeight="1" hidden="1">
      <c r="B39" s="215" t="s">
        <v>382</v>
      </c>
      <c r="C39" s="216">
        <v>93697</v>
      </c>
      <c r="D39" s="210">
        <v>72366</v>
      </c>
      <c r="E39" s="210">
        <v>45048</v>
      </c>
      <c r="F39" s="210">
        <v>32736</v>
      </c>
      <c r="G39" s="210">
        <v>37237</v>
      </c>
      <c r="H39" s="210">
        <v>26064</v>
      </c>
    </row>
    <row r="40" spans="2:8" ht="27" customHeight="1" hidden="1">
      <c r="B40" s="215" t="s">
        <v>78</v>
      </c>
      <c r="C40" s="216">
        <v>93750</v>
      </c>
      <c r="D40" s="210">
        <v>72401</v>
      </c>
      <c r="E40" s="210">
        <v>44934</v>
      </c>
      <c r="F40" s="210">
        <v>32705</v>
      </c>
      <c r="G40" s="210">
        <v>37219</v>
      </c>
      <c r="H40" s="210">
        <v>26035</v>
      </c>
    </row>
    <row r="41" spans="2:8" ht="27" customHeight="1" hidden="1">
      <c r="B41" s="215" t="s">
        <v>79</v>
      </c>
      <c r="C41" s="216">
        <v>93856</v>
      </c>
      <c r="D41" s="210">
        <v>72669</v>
      </c>
      <c r="E41" s="210">
        <v>44836</v>
      </c>
      <c r="F41" s="210">
        <v>32643</v>
      </c>
      <c r="G41" s="210">
        <v>37135</v>
      </c>
      <c r="H41" s="210">
        <v>26022</v>
      </c>
    </row>
    <row r="42" spans="2:8" ht="27" customHeight="1" hidden="1">
      <c r="B42" s="215" t="s">
        <v>80</v>
      </c>
      <c r="C42" s="216">
        <v>93959</v>
      </c>
      <c r="D42" s="210">
        <v>72806</v>
      </c>
      <c r="E42" s="210">
        <v>44757</v>
      </c>
      <c r="F42" s="210">
        <v>32625</v>
      </c>
      <c r="G42" s="210">
        <v>37113</v>
      </c>
      <c r="H42" s="210">
        <v>26074</v>
      </c>
    </row>
    <row r="43" spans="2:8" ht="27" customHeight="1" hidden="1">
      <c r="B43" s="215" t="s">
        <v>13</v>
      </c>
      <c r="C43" s="216">
        <v>93936</v>
      </c>
      <c r="D43" s="210">
        <v>72860</v>
      </c>
      <c r="E43" s="210">
        <v>44724</v>
      </c>
      <c r="F43" s="210">
        <v>32613</v>
      </c>
      <c r="G43" s="210">
        <v>37073</v>
      </c>
      <c r="H43" s="210">
        <v>26048</v>
      </c>
    </row>
    <row r="44" spans="2:8" ht="27" customHeight="1" hidden="1">
      <c r="B44" s="215" t="s">
        <v>81</v>
      </c>
      <c r="C44" s="216">
        <v>93989</v>
      </c>
      <c r="D44" s="210">
        <v>72993</v>
      </c>
      <c r="E44" s="210">
        <v>44665</v>
      </c>
      <c r="F44" s="210">
        <v>32601</v>
      </c>
      <c r="G44" s="210">
        <v>37060</v>
      </c>
      <c r="H44" s="210">
        <v>26058</v>
      </c>
    </row>
    <row r="45" spans="2:8" ht="27" customHeight="1" hidden="1">
      <c r="B45" s="215" t="s">
        <v>82</v>
      </c>
      <c r="C45" s="216">
        <v>94075</v>
      </c>
      <c r="D45" s="210">
        <v>73021</v>
      </c>
      <c r="E45" s="210">
        <v>44622</v>
      </c>
      <c r="F45" s="210">
        <v>32590</v>
      </c>
      <c r="G45" s="210">
        <v>37070</v>
      </c>
      <c r="H45" s="210">
        <v>26026</v>
      </c>
    </row>
    <row r="46" spans="2:8" ht="27" customHeight="1" hidden="1">
      <c r="B46" s="215" t="s">
        <v>83</v>
      </c>
      <c r="C46" s="216">
        <v>94130</v>
      </c>
      <c r="D46" s="210">
        <v>73067</v>
      </c>
      <c r="E46" s="210">
        <v>44565</v>
      </c>
      <c r="F46" s="210">
        <v>32600</v>
      </c>
      <c r="G46" s="210">
        <v>37070</v>
      </c>
      <c r="H46" s="210">
        <v>26032</v>
      </c>
    </row>
    <row r="47" spans="2:8" ht="27" customHeight="1" hidden="1">
      <c r="B47" s="215" t="s">
        <v>84</v>
      </c>
      <c r="C47" s="283">
        <v>94188</v>
      </c>
      <c r="D47" s="210">
        <v>73196</v>
      </c>
      <c r="E47" s="210">
        <v>44487</v>
      </c>
      <c r="F47" s="210">
        <v>32577</v>
      </c>
      <c r="G47" s="210">
        <v>37032</v>
      </c>
      <c r="H47" s="210">
        <v>25992</v>
      </c>
    </row>
    <row r="48" spans="2:8" ht="27" customHeight="1" hidden="1">
      <c r="B48" s="213" t="s">
        <v>383</v>
      </c>
      <c r="C48" s="285">
        <v>94606</v>
      </c>
      <c r="D48" s="210">
        <v>73629</v>
      </c>
      <c r="E48" s="210">
        <v>43895</v>
      </c>
      <c r="F48" s="210">
        <v>32188</v>
      </c>
      <c r="G48" s="210">
        <v>36625</v>
      </c>
      <c r="H48" s="210">
        <v>25878</v>
      </c>
    </row>
    <row r="49" spans="2:8" ht="27" customHeight="1" hidden="1">
      <c r="B49" s="215" t="s">
        <v>384</v>
      </c>
      <c r="C49" s="283">
        <v>94252</v>
      </c>
      <c r="D49" s="210">
        <v>73261</v>
      </c>
      <c r="E49" s="210">
        <v>44404</v>
      </c>
      <c r="F49" s="210">
        <v>32555</v>
      </c>
      <c r="G49" s="210">
        <v>36979</v>
      </c>
      <c r="H49" s="210">
        <v>25949</v>
      </c>
    </row>
    <row r="50" spans="2:8" ht="27" customHeight="1" hidden="1">
      <c r="B50" s="215" t="s">
        <v>87</v>
      </c>
      <c r="C50" s="283">
        <v>94222</v>
      </c>
      <c r="D50" s="210">
        <v>73294</v>
      </c>
      <c r="E50" s="210">
        <v>44367</v>
      </c>
      <c r="F50" s="210">
        <v>32538</v>
      </c>
      <c r="G50" s="210">
        <v>36951</v>
      </c>
      <c r="H50" s="210">
        <v>25911</v>
      </c>
    </row>
    <row r="51" spans="2:8" ht="27" customHeight="1" hidden="1">
      <c r="B51" s="215" t="s">
        <v>88</v>
      </c>
      <c r="C51" s="283">
        <v>94291</v>
      </c>
      <c r="D51" s="210">
        <v>73420</v>
      </c>
      <c r="E51" s="210">
        <v>44325</v>
      </c>
      <c r="F51" s="210">
        <v>32510</v>
      </c>
      <c r="G51" s="210">
        <v>36892</v>
      </c>
      <c r="H51" s="210">
        <v>25894</v>
      </c>
    </row>
    <row r="52" spans="2:8" ht="27" customHeight="1" hidden="1">
      <c r="B52" s="215" t="s">
        <v>382</v>
      </c>
      <c r="C52" s="283">
        <v>94337</v>
      </c>
      <c r="D52" s="210">
        <v>73543</v>
      </c>
      <c r="E52" s="210">
        <v>44253</v>
      </c>
      <c r="F52" s="210">
        <v>32482</v>
      </c>
      <c r="G52" s="210">
        <v>36854</v>
      </c>
      <c r="H52" s="210">
        <v>25882</v>
      </c>
    </row>
    <row r="53" spans="2:8" ht="27" customHeight="1" hidden="1">
      <c r="B53" s="215" t="s">
        <v>78</v>
      </c>
      <c r="C53" s="283">
        <v>94377</v>
      </c>
      <c r="D53" s="210">
        <v>73628</v>
      </c>
      <c r="E53" s="210">
        <v>44148</v>
      </c>
      <c r="F53" s="210">
        <v>32418</v>
      </c>
      <c r="G53" s="210">
        <v>36797</v>
      </c>
      <c r="H53" s="210">
        <v>25868</v>
      </c>
    </row>
    <row r="54" spans="2:8" ht="27" customHeight="1" hidden="1">
      <c r="B54" s="215" t="s">
        <v>79</v>
      </c>
      <c r="C54" s="285">
        <v>94348</v>
      </c>
      <c r="D54" s="210">
        <v>73467</v>
      </c>
      <c r="E54" s="210">
        <v>43963</v>
      </c>
      <c r="F54" s="210">
        <v>32323</v>
      </c>
      <c r="G54" s="210">
        <v>36974</v>
      </c>
      <c r="H54" s="210">
        <v>25866</v>
      </c>
    </row>
    <row r="55" spans="2:8" ht="27" customHeight="1" hidden="1">
      <c r="B55" s="215" t="s">
        <v>80</v>
      </c>
      <c r="C55" s="285">
        <v>94376</v>
      </c>
      <c r="D55" s="210">
        <v>73569</v>
      </c>
      <c r="E55" s="210">
        <v>44073</v>
      </c>
      <c r="F55" s="210">
        <v>32300</v>
      </c>
      <c r="G55" s="210">
        <v>36786</v>
      </c>
      <c r="H55" s="210">
        <v>25966</v>
      </c>
    </row>
    <row r="56" spans="2:8" ht="27" customHeight="1" hidden="1">
      <c r="B56" s="215" t="s">
        <v>13</v>
      </c>
      <c r="C56" s="285">
        <v>94417</v>
      </c>
      <c r="D56" s="210">
        <v>73573</v>
      </c>
      <c r="E56" s="210">
        <v>44016</v>
      </c>
      <c r="F56" s="210">
        <v>32227</v>
      </c>
      <c r="G56" s="210">
        <v>36718</v>
      </c>
      <c r="H56" s="210">
        <v>25933</v>
      </c>
    </row>
    <row r="57" spans="2:8" ht="27" customHeight="1" hidden="1">
      <c r="B57" s="215" t="s">
        <v>81</v>
      </c>
      <c r="C57" s="285">
        <v>94398</v>
      </c>
      <c r="D57" s="210">
        <v>73561</v>
      </c>
      <c r="E57" s="210">
        <v>44003</v>
      </c>
      <c r="F57" s="210">
        <v>32215</v>
      </c>
      <c r="G57" s="210">
        <v>36662</v>
      </c>
      <c r="H57" s="210">
        <v>25920</v>
      </c>
    </row>
    <row r="58" spans="2:8" ht="27" customHeight="1" hidden="1">
      <c r="B58" s="215" t="s">
        <v>82</v>
      </c>
      <c r="C58" s="285">
        <v>94465</v>
      </c>
      <c r="D58" s="210">
        <v>73592</v>
      </c>
      <c r="E58" s="210">
        <v>43984</v>
      </c>
      <c r="F58" s="210">
        <v>32201</v>
      </c>
      <c r="G58" s="210">
        <v>36653</v>
      </c>
      <c r="H58" s="210">
        <v>25928</v>
      </c>
    </row>
    <row r="59" spans="2:8" ht="27" customHeight="1" hidden="1">
      <c r="B59" s="215" t="s">
        <v>83</v>
      </c>
      <c r="C59" s="285">
        <v>94516</v>
      </c>
      <c r="D59" s="210">
        <v>73674</v>
      </c>
      <c r="E59" s="210">
        <v>43971</v>
      </c>
      <c r="F59" s="210">
        <v>32190</v>
      </c>
      <c r="G59" s="210">
        <v>36635</v>
      </c>
      <c r="H59" s="210">
        <v>25932</v>
      </c>
    </row>
    <row r="60" spans="2:8" ht="27" customHeight="1" hidden="1">
      <c r="B60" s="215" t="s">
        <v>84</v>
      </c>
      <c r="C60" s="285">
        <v>94606</v>
      </c>
      <c r="D60" s="210">
        <v>73629</v>
      </c>
      <c r="E60" s="210">
        <v>43895</v>
      </c>
      <c r="F60" s="210">
        <v>32188</v>
      </c>
      <c r="G60" s="210">
        <v>36625</v>
      </c>
      <c r="H60" s="210">
        <v>25878</v>
      </c>
    </row>
    <row r="61" spans="2:8" ht="27" customHeight="1" hidden="1">
      <c r="B61" s="213" t="s">
        <v>321</v>
      </c>
      <c r="C61" s="285"/>
      <c r="D61" s="210"/>
      <c r="E61" s="210"/>
      <c r="F61" s="210"/>
      <c r="G61" s="210"/>
      <c r="H61" s="210"/>
    </row>
    <row r="62" spans="2:8" ht="27" customHeight="1" hidden="1">
      <c r="B62" s="215" t="s">
        <v>384</v>
      </c>
      <c r="C62" s="285">
        <v>94601</v>
      </c>
      <c r="D62" s="210">
        <v>73617</v>
      </c>
      <c r="E62" s="210">
        <v>43817</v>
      </c>
      <c r="F62" s="210">
        <v>32166</v>
      </c>
      <c r="G62" s="210">
        <v>36583</v>
      </c>
      <c r="H62" s="210">
        <v>25857</v>
      </c>
    </row>
    <row r="63" spans="2:8" ht="27" customHeight="1" hidden="1">
      <c r="B63" s="215" t="s">
        <v>87</v>
      </c>
      <c r="C63" s="285">
        <v>94661</v>
      </c>
      <c r="D63" s="210">
        <v>73608</v>
      </c>
      <c r="E63" s="210">
        <v>43714</v>
      </c>
      <c r="F63" s="210">
        <v>32142</v>
      </c>
      <c r="G63" s="210">
        <v>36550</v>
      </c>
      <c r="H63" s="210">
        <v>25850</v>
      </c>
    </row>
    <row r="64" spans="2:8" ht="27" customHeight="1" hidden="1">
      <c r="B64" s="215" t="s">
        <v>88</v>
      </c>
      <c r="C64" s="285">
        <v>94639</v>
      </c>
      <c r="D64" s="210">
        <v>73614</v>
      </c>
      <c r="E64" s="210">
        <v>43675</v>
      </c>
      <c r="F64" s="210">
        <v>32097</v>
      </c>
      <c r="G64" s="210">
        <v>36513</v>
      </c>
      <c r="H64" s="210">
        <v>25807</v>
      </c>
    </row>
    <row r="65" spans="2:8" ht="27" customHeight="1" hidden="1">
      <c r="B65" s="215" t="s">
        <v>382</v>
      </c>
      <c r="C65" s="285">
        <v>94659</v>
      </c>
      <c r="D65" s="210">
        <v>73711</v>
      </c>
      <c r="E65" s="210">
        <v>43608</v>
      </c>
      <c r="F65" s="210">
        <v>32083</v>
      </c>
      <c r="G65" s="210">
        <v>36500</v>
      </c>
      <c r="H65" s="210">
        <v>25785</v>
      </c>
    </row>
    <row r="66" spans="2:8" ht="27" customHeight="1" hidden="1">
      <c r="B66" s="215" t="s">
        <v>78</v>
      </c>
      <c r="C66" s="285">
        <v>94668</v>
      </c>
      <c r="D66" s="210">
        <v>73774</v>
      </c>
      <c r="E66" s="210">
        <v>43553</v>
      </c>
      <c r="F66" s="210">
        <v>32067</v>
      </c>
      <c r="G66" s="210">
        <v>36448</v>
      </c>
      <c r="H66" s="210">
        <v>25783</v>
      </c>
    </row>
    <row r="67" spans="2:8" ht="27" customHeight="1" hidden="1">
      <c r="B67" s="215" t="s">
        <v>79</v>
      </c>
      <c r="C67" s="285">
        <v>94919</v>
      </c>
      <c r="D67" s="210">
        <v>73927</v>
      </c>
      <c r="E67" s="210">
        <v>43533</v>
      </c>
      <c r="F67" s="210">
        <v>32057</v>
      </c>
      <c r="G67" s="210">
        <v>36367</v>
      </c>
      <c r="H67" s="210">
        <v>25677</v>
      </c>
    </row>
    <row r="68" spans="2:8" ht="27" customHeight="1" hidden="1">
      <c r="B68" s="215" t="s">
        <v>80</v>
      </c>
      <c r="C68" s="285">
        <v>95006</v>
      </c>
      <c r="D68" s="210">
        <v>74005</v>
      </c>
      <c r="E68" s="210">
        <v>43506</v>
      </c>
      <c r="F68" s="210">
        <v>32033</v>
      </c>
      <c r="G68" s="210">
        <v>36332</v>
      </c>
      <c r="H68" s="210">
        <v>25615</v>
      </c>
    </row>
    <row r="69" spans="2:8" ht="27" customHeight="1" hidden="1">
      <c r="B69" s="215" t="s">
        <v>13</v>
      </c>
      <c r="C69" s="285">
        <v>95034</v>
      </c>
      <c r="D69" s="210">
        <v>74012</v>
      </c>
      <c r="E69" s="210">
        <v>42456</v>
      </c>
      <c r="F69" s="210">
        <v>31999</v>
      </c>
      <c r="G69" s="210">
        <v>36301</v>
      </c>
      <c r="H69" s="210">
        <v>25556</v>
      </c>
    </row>
    <row r="70" spans="2:8" ht="27" customHeight="1" hidden="1">
      <c r="B70" s="215" t="s">
        <v>81</v>
      </c>
      <c r="C70" s="285">
        <v>95110</v>
      </c>
      <c r="D70" s="210">
        <v>73995</v>
      </c>
      <c r="E70" s="210">
        <v>43381</v>
      </c>
      <c r="F70" s="210">
        <v>31991</v>
      </c>
      <c r="G70" s="210">
        <v>36254</v>
      </c>
      <c r="H70" s="210">
        <v>25514</v>
      </c>
    </row>
    <row r="71" spans="2:8" ht="27" customHeight="1" hidden="1">
      <c r="B71" s="215" t="s">
        <v>82</v>
      </c>
      <c r="C71" s="285">
        <v>95170</v>
      </c>
      <c r="D71" s="210">
        <v>74006</v>
      </c>
      <c r="E71" s="210">
        <v>43325</v>
      </c>
      <c r="F71" s="210">
        <v>31979</v>
      </c>
      <c r="G71" s="210">
        <v>36185</v>
      </c>
      <c r="H71" s="210">
        <v>25505</v>
      </c>
    </row>
    <row r="72" spans="2:8" ht="27" customHeight="1" hidden="1">
      <c r="B72" s="215" t="s">
        <v>83</v>
      </c>
      <c r="C72" s="285">
        <v>95294</v>
      </c>
      <c r="D72" s="210">
        <v>73998</v>
      </c>
      <c r="E72" s="210">
        <v>43264</v>
      </c>
      <c r="F72" s="210">
        <v>31956</v>
      </c>
      <c r="G72" s="210">
        <v>36117</v>
      </c>
      <c r="H72" s="210">
        <v>25461</v>
      </c>
    </row>
    <row r="73" spans="2:8" ht="27" customHeight="1" hidden="1">
      <c r="B73" s="215" t="s">
        <v>84</v>
      </c>
      <c r="C73" s="285">
        <v>95383</v>
      </c>
      <c r="D73" s="210">
        <v>74018</v>
      </c>
      <c r="E73" s="210">
        <v>43219</v>
      </c>
      <c r="F73" s="210">
        <v>31924</v>
      </c>
      <c r="G73" s="210">
        <v>36059</v>
      </c>
      <c r="H73" s="210">
        <v>25457</v>
      </c>
    </row>
    <row r="74" spans="2:8" ht="27" customHeight="1" hidden="1">
      <c r="B74" s="213" t="s">
        <v>322</v>
      </c>
      <c r="C74" s="285"/>
      <c r="D74" s="210"/>
      <c r="E74" s="210"/>
      <c r="F74" s="210"/>
      <c r="G74" s="210"/>
      <c r="H74" s="210"/>
    </row>
    <row r="75" spans="2:8" ht="27" customHeight="1" hidden="1">
      <c r="B75" s="215" t="s">
        <v>384</v>
      </c>
      <c r="C75" s="285">
        <v>95464</v>
      </c>
      <c r="D75" s="210">
        <v>74112</v>
      </c>
      <c r="E75" s="210">
        <v>43191</v>
      </c>
      <c r="F75" s="210">
        <v>31876</v>
      </c>
      <c r="G75" s="210">
        <v>36017</v>
      </c>
      <c r="H75" s="210">
        <v>25434</v>
      </c>
    </row>
    <row r="76" spans="2:8" ht="27" customHeight="1" hidden="1">
      <c r="B76" s="215" t="s">
        <v>87</v>
      </c>
      <c r="C76" s="285">
        <v>95512</v>
      </c>
      <c r="D76" s="210">
        <v>74179</v>
      </c>
      <c r="E76" s="210">
        <v>43161</v>
      </c>
      <c r="F76" s="210">
        <v>31845</v>
      </c>
      <c r="G76" s="210">
        <v>35996</v>
      </c>
      <c r="H76" s="210">
        <v>25390</v>
      </c>
    </row>
    <row r="77" spans="2:8" ht="27" customHeight="1" hidden="1">
      <c r="B77" s="215" t="s">
        <v>88</v>
      </c>
      <c r="C77" s="285">
        <v>95579</v>
      </c>
      <c r="D77" s="210">
        <v>74201</v>
      </c>
      <c r="E77" s="210">
        <v>43121</v>
      </c>
      <c r="F77" s="210">
        <v>31842</v>
      </c>
      <c r="G77" s="210">
        <v>35986</v>
      </c>
      <c r="H77" s="210">
        <v>25338</v>
      </c>
    </row>
    <row r="78" spans="2:8" ht="27" customHeight="1" hidden="1">
      <c r="B78" s="215" t="s">
        <v>382</v>
      </c>
      <c r="C78" s="285">
        <v>95672</v>
      </c>
      <c r="D78" s="210">
        <v>74233</v>
      </c>
      <c r="E78" s="210">
        <v>43136</v>
      </c>
      <c r="F78" s="210">
        <v>31808</v>
      </c>
      <c r="G78" s="210">
        <v>35960</v>
      </c>
      <c r="H78" s="210">
        <v>25321</v>
      </c>
    </row>
    <row r="79" spans="2:8" ht="27" customHeight="1" hidden="1">
      <c r="B79" s="215" t="s">
        <v>78</v>
      </c>
      <c r="C79" s="285">
        <v>95771</v>
      </c>
      <c r="D79" s="210">
        <v>74190</v>
      </c>
      <c r="E79" s="210">
        <v>43123</v>
      </c>
      <c r="F79" s="210">
        <v>31756</v>
      </c>
      <c r="G79" s="210">
        <v>35946</v>
      </c>
      <c r="H79" s="210">
        <v>25293</v>
      </c>
    </row>
    <row r="80" spans="2:8" ht="27" customHeight="1" hidden="1">
      <c r="B80" s="215" t="s">
        <v>79</v>
      </c>
      <c r="C80" s="285">
        <v>95838</v>
      </c>
      <c r="D80" s="210">
        <v>74253</v>
      </c>
      <c r="E80" s="210">
        <v>43035</v>
      </c>
      <c r="F80" s="210">
        <v>31718</v>
      </c>
      <c r="G80" s="210">
        <v>35957</v>
      </c>
      <c r="H80" s="210">
        <v>25278</v>
      </c>
    </row>
    <row r="81" spans="2:8" ht="27" customHeight="1" hidden="1">
      <c r="B81" s="215" t="s">
        <v>80</v>
      </c>
      <c r="C81" s="285">
        <v>95876</v>
      </c>
      <c r="D81" s="210">
        <v>74281</v>
      </c>
      <c r="E81" s="210">
        <v>42961</v>
      </c>
      <c r="F81" s="210">
        <v>31716</v>
      </c>
      <c r="G81" s="210">
        <v>35922</v>
      </c>
      <c r="H81" s="210">
        <v>25263</v>
      </c>
    </row>
    <row r="82" spans="2:8" ht="27" customHeight="1" hidden="1">
      <c r="B82" s="215" t="s">
        <v>13</v>
      </c>
      <c r="C82" s="285">
        <v>95901</v>
      </c>
      <c r="D82" s="210">
        <v>74228</v>
      </c>
      <c r="E82" s="210">
        <v>42974</v>
      </c>
      <c r="F82" s="210">
        <v>31692</v>
      </c>
      <c r="G82" s="210">
        <v>35935</v>
      </c>
      <c r="H82" s="210">
        <v>25270</v>
      </c>
    </row>
    <row r="83" spans="2:8" ht="27" customHeight="1" hidden="1">
      <c r="B83" s="215" t="s">
        <v>81</v>
      </c>
      <c r="C83" s="283">
        <v>95989</v>
      </c>
      <c r="D83" s="210">
        <v>74221</v>
      </c>
      <c r="E83" s="210">
        <v>42899</v>
      </c>
      <c r="F83" s="210">
        <v>31667</v>
      </c>
      <c r="G83" s="210">
        <v>35893</v>
      </c>
      <c r="H83" s="210">
        <v>25282</v>
      </c>
    </row>
    <row r="84" spans="2:8" ht="27" customHeight="1" hidden="1">
      <c r="B84" s="215" t="s">
        <v>82</v>
      </c>
      <c r="C84" s="210">
        <v>95990</v>
      </c>
      <c r="D84" s="210">
        <v>74194</v>
      </c>
      <c r="E84" s="210">
        <v>42919</v>
      </c>
      <c r="F84" s="210">
        <v>31653</v>
      </c>
      <c r="G84" s="210">
        <v>35908</v>
      </c>
      <c r="H84" s="210">
        <v>25274</v>
      </c>
    </row>
    <row r="85" spans="2:8" ht="27" customHeight="1" hidden="1">
      <c r="B85" s="215" t="s">
        <v>83</v>
      </c>
      <c r="C85" s="210">
        <v>96079</v>
      </c>
      <c r="D85" s="210">
        <v>74188</v>
      </c>
      <c r="E85" s="210">
        <v>42889</v>
      </c>
      <c r="F85" s="210">
        <v>31643</v>
      </c>
      <c r="G85" s="210">
        <v>35925</v>
      </c>
      <c r="H85" s="210">
        <v>25273</v>
      </c>
    </row>
    <row r="86" spans="2:8" ht="27" customHeight="1" hidden="1">
      <c r="B86" s="215" t="s">
        <v>84</v>
      </c>
      <c r="C86" s="210">
        <v>96094</v>
      </c>
      <c r="D86" s="210">
        <v>74173</v>
      </c>
      <c r="E86" s="210">
        <v>42915</v>
      </c>
      <c r="F86" s="210">
        <v>31610</v>
      </c>
      <c r="G86" s="210">
        <v>35900</v>
      </c>
      <c r="H86" s="210">
        <v>25271</v>
      </c>
    </row>
    <row r="87" spans="2:8" ht="27" customHeight="1">
      <c r="B87" s="213" t="s">
        <v>385</v>
      </c>
      <c r="C87" s="283"/>
      <c r="D87" s="210"/>
      <c r="E87" s="210"/>
      <c r="F87" s="210"/>
      <c r="G87" s="210"/>
      <c r="H87" s="210"/>
    </row>
    <row r="88" spans="2:8" ht="27" customHeight="1" hidden="1">
      <c r="B88" s="215" t="s">
        <v>384</v>
      </c>
      <c r="C88" s="283">
        <v>96106</v>
      </c>
      <c r="D88" s="210">
        <v>74110</v>
      </c>
      <c r="E88" s="210">
        <v>42892</v>
      </c>
      <c r="F88" s="210">
        <v>31586</v>
      </c>
      <c r="G88" s="210">
        <v>35887</v>
      </c>
      <c r="H88" s="210">
        <v>25232</v>
      </c>
    </row>
    <row r="89" spans="2:8" ht="27" customHeight="1" hidden="1">
      <c r="B89" s="215" t="s">
        <v>87</v>
      </c>
      <c r="C89" s="283">
        <v>96147</v>
      </c>
      <c r="D89" s="210">
        <v>74119</v>
      </c>
      <c r="E89" s="210">
        <v>43030</v>
      </c>
      <c r="F89" s="210">
        <v>31550</v>
      </c>
      <c r="G89" s="210">
        <v>35884</v>
      </c>
      <c r="H89" s="210">
        <v>25197</v>
      </c>
    </row>
    <row r="90" spans="2:8" ht="27" customHeight="1" hidden="1">
      <c r="B90" s="215" t="s">
        <v>88</v>
      </c>
      <c r="C90" s="283">
        <v>96122</v>
      </c>
      <c r="D90" s="210">
        <v>74123</v>
      </c>
      <c r="E90" s="210">
        <v>43164</v>
      </c>
      <c r="F90" s="210">
        <v>31534</v>
      </c>
      <c r="G90" s="210">
        <v>35877</v>
      </c>
      <c r="H90" s="210">
        <v>25169</v>
      </c>
    </row>
    <row r="91" spans="2:8" ht="27" customHeight="1" hidden="1">
      <c r="B91" s="215" t="s">
        <v>382</v>
      </c>
      <c r="C91" s="283">
        <v>96097</v>
      </c>
      <c r="D91" s="210">
        <v>74118</v>
      </c>
      <c r="E91" s="210">
        <v>43553</v>
      </c>
      <c r="F91" s="210">
        <v>31517</v>
      </c>
      <c r="G91" s="210">
        <v>35891</v>
      </c>
      <c r="H91" s="210">
        <v>25146</v>
      </c>
    </row>
    <row r="92" spans="2:8" ht="27" customHeight="1" hidden="1">
      <c r="B92" s="215" t="s">
        <v>78</v>
      </c>
      <c r="C92" s="283">
        <v>96152</v>
      </c>
      <c r="D92" s="210">
        <v>74109</v>
      </c>
      <c r="E92" s="210">
        <v>43572</v>
      </c>
      <c r="F92" s="210">
        <v>31488</v>
      </c>
      <c r="G92" s="210">
        <v>35893</v>
      </c>
      <c r="H92" s="210">
        <v>25093</v>
      </c>
    </row>
    <row r="93" spans="2:8" ht="27" customHeight="1" hidden="1">
      <c r="B93" s="215" t="s">
        <v>79</v>
      </c>
      <c r="C93" s="283">
        <v>96123</v>
      </c>
      <c r="D93" s="210">
        <v>74069</v>
      </c>
      <c r="E93" s="210">
        <v>43678</v>
      </c>
      <c r="F93" s="210">
        <v>31468</v>
      </c>
      <c r="G93" s="210">
        <v>35925</v>
      </c>
      <c r="H93" s="210">
        <v>25085</v>
      </c>
    </row>
    <row r="94" spans="2:8" ht="27" customHeight="1" hidden="1">
      <c r="B94" s="215" t="s">
        <v>80</v>
      </c>
      <c r="C94" s="283">
        <v>96084</v>
      </c>
      <c r="D94" s="210">
        <v>74087</v>
      </c>
      <c r="E94" s="210">
        <v>43724</v>
      </c>
      <c r="F94" s="210">
        <v>31444</v>
      </c>
      <c r="G94" s="210">
        <v>35919</v>
      </c>
      <c r="H94" s="210">
        <v>25069</v>
      </c>
    </row>
    <row r="95" spans="2:8" ht="27" customHeight="1">
      <c r="B95" s="215" t="s">
        <v>13</v>
      </c>
      <c r="C95" s="283">
        <v>96022</v>
      </c>
      <c r="D95" s="210">
        <v>74081</v>
      </c>
      <c r="E95" s="210">
        <v>43819</v>
      </c>
      <c r="F95" s="210">
        <v>31436</v>
      </c>
      <c r="G95" s="210">
        <v>35934</v>
      </c>
      <c r="H95" s="210">
        <v>25076</v>
      </c>
    </row>
    <row r="96" spans="2:8" ht="27" customHeight="1">
      <c r="B96" s="215" t="s">
        <v>81</v>
      </c>
      <c r="C96" s="283">
        <v>95893</v>
      </c>
      <c r="D96" s="210">
        <v>74006</v>
      </c>
      <c r="E96" s="210">
        <v>43746</v>
      </c>
      <c r="F96" s="210">
        <v>31405</v>
      </c>
      <c r="G96" s="210">
        <v>35915</v>
      </c>
      <c r="H96" s="210">
        <v>25104</v>
      </c>
    </row>
    <row r="97" spans="2:8" ht="27" customHeight="1">
      <c r="B97" s="215" t="s">
        <v>82</v>
      </c>
      <c r="C97" s="283">
        <v>95902</v>
      </c>
      <c r="D97" s="210">
        <v>73938</v>
      </c>
      <c r="E97" s="210">
        <v>43707</v>
      </c>
      <c r="F97" s="210">
        <v>31358</v>
      </c>
      <c r="G97" s="210">
        <v>35926</v>
      </c>
      <c r="H97" s="210">
        <v>25077</v>
      </c>
    </row>
    <row r="98" spans="2:8" ht="27" customHeight="1">
      <c r="B98" s="215" t="s">
        <v>83</v>
      </c>
      <c r="C98" s="283">
        <v>95912</v>
      </c>
      <c r="D98" s="210">
        <v>73821</v>
      </c>
      <c r="E98" s="210">
        <v>43718</v>
      </c>
      <c r="F98" s="210">
        <v>31328</v>
      </c>
      <c r="G98" s="210">
        <v>35941</v>
      </c>
      <c r="H98" s="210">
        <v>25075</v>
      </c>
    </row>
    <row r="99" spans="2:8" ht="27" customHeight="1">
      <c r="B99" s="215" t="s">
        <v>84</v>
      </c>
      <c r="C99" s="283">
        <v>95874</v>
      </c>
      <c r="D99" s="210">
        <v>73722</v>
      </c>
      <c r="E99" s="210">
        <v>43665</v>
      </c>
      <c r="F99" s="210">
        <v>31300</v>
      </c>
      <c r="G99" s="210">
        <v>35940</v>
      </c>
      <c r="H99" s="210">
        <v>25072</v>
      </c>
    </row>
    <row r="100" spans="2:8" ht="27" customHeight="1">
      <c r="B100" s="213" t="s">
        <v>386</v>
      </c>
      <c r="C100" s="283"/>
      <c r="D100" s="210"/>
      <c r="E100" s="210"/>
      <c r="F100" s="210"/>
      <c r="G100" s="210"/>
      <c r="H100" s="210"/>
    </row>
    <row r="101" spans="2:8" ht="27" customHeight="1">
      <c r="B101" s="215" t="s">
        <v>384</v>
      </c>
      <c r="C101" s="283">
        <v>95915</v>
      </c>
      <c r="D101" s="210">
        <v>73690</v>
      </c>
      <c r="E101" s="210">
        <v>43652</v>
      </c>
      <c r="F101" s="210">
        <v>31270</v>
      </c>
      <c r="G101" s="210">
        <v>35953</v>
      </c>
      <c r="H101" s="210">
        <v>25058</v>
      </c>
    </row>
    <row r="102" spans="2:8" ht="27" customHeight="1">
      <c r="B102" s="215" t="s">
        <v>87</v>
      </c>
      <c r="C102" s="283">
        <v>95869</v>
      </c>
      <c r="D102" s="210">
        <v>73644</v>
      </c>
      <c r="E102" s="210">
        <v>43548</v>
      </c>
      <c r="F102" s="210">
        <v>31208</v>
      </c>
      <c r="G102" s="210">
        <v>35879</v>
      </c>
      <c r="H102" s="210">
        <v>25062</v>
      </c>
    </row>
    <row r="103" spans="2:8" ht="27" customHeight="1">
      <c r="B103" s="215" t="s">
        <v>88</v>
      </c>
      <c r="C103" s="283">
        <v>95851</v>
      </c>
      <c r="D103" s="210">
        <v>73531</v>
      </c>
      <c r="E103" s="210">
        <v>43491</v>
      </c>
      <c r="F103" s="210">
        <v>31224</v>
      </c>
      <c r="G103" s="210">
        <v>35895</v>
      </c>
      <c r="H103" s="210">
        <v>25095</v>
      </c>
    </row>
    <row r="104" spans="2:8" ht="27" customHeight="1">
      <c r="B104" s="215" t="s">
        <v>382</v>
      </c>
      <c r="C104" s="283">
        <v>95850</v>
      </c>
      <c r="D104" s="210">
        <v>73552</v>
      </c>
      <c r="E104" s="210">
        <v>43454</v>
      </c>
      <c r="F104" s="210">
        <v>31202</v>
      </c>
      <c r="G104" s="210">
        <v>35878</v>
      </c>
      <c r="H104" s="210">
        <v>25097</v>
      </c>
    </row>
    <row r="105" spans="2:8" ht="27" customHeight="1">
      <c r="B105" s="215" t="s">
        <v>78</v>
      </c>
      <c r="C105" s="283">
        <v>95856</v>
      </c>
      <c r="D105" s="210">
        <v>73554</v>
      </c>
      <c r="E105" s="210">
        <v>43418</v>
      </c>
      <c r="F105" s="210">
        <v>31162</v>
      </c>
      <c r="G105" s="210">
        <v>35868</v>
      </c>
      <c r="H105" s="210">
        <v>25047</v>
      </c>
    </row>
    <row r="106" spans="2:8" ht="27" customHeight="1">
      <c r="B106" s="215" t="s">
        <v>79</v>
      </c>
      <c r="C106" s="283">
        <v>96066</v>
      </c>
      <c r="D106" s="210">
        <v>72991</v>
      </c>
      <c r="E106" s="210">
        <v>43353</v>
      </c>
      <c r="F106" s="210">
        <v>31082</v>
      </c>
      <c r="G106" s="210">
        <v>35668</v>
      </c>
      <c r="H106" s="210">
        <v>24992</v>
      </c>
    </row>
    <row r="107" spans="2:8" ht="27" customHeight="1">
      <c r="B107" s="215" t="s">
        <v>80</v>
      </c>
      <c r="C107" s="283">
        <v>95943</v>
      </c>
      <c r="D107" s="210">
        <v>73250</v>
      </c>
      <c r="E107" s="210">
        <v>43331</v>
      </c>
      <c r="F107" s="210">
        <v>31108</v>
      </c>
      <c r="G107" s="210">
        <v>35819</v>
      </c>
      <c r="H107" s="210">
        <v>25111</v>
      </c>
    </row>
    <row r="108" spans="2:8" ht="27" customHeight="1" thickBot="1">
      <c r="B108" s="215" t="s">
        <v>13</v>
      </c>
      <c r="C108" s="283">
        <v>95879</v>
      </c>
      <c r="D108" s="210">
        <v>73274</v>
      </c>
      <c r="E108" s="210">
        <v>43305</v>
      </c>
      <c r="F108" s="210">
        <v>31122</v>
      </c>
      <c r="G108" s="210">
        <v>35800</v>
      </c>
      <c r="H108" s="210">
        <v>25129</v>
      </c>
    </row>
    <row r="109" spans="2:8" ht="24.75" customHeight="1">
      <c r="B109" s="340" t="s">
        <v>451</v>
      </c>
      <c r="C109" s="336">
        <f aca="true" t="shared" si="0" ref="C109:H109">(C108-C107)/C107*100</f>
        <v>-0.06670627351656712</v>
      </c>
      <c r="D109" s="336">
        <f t="shared" si="0"/>
        <v>0.032764505119453925</v>
      </c>
      <c r="E109" s="336">
        <f t="shared" si="0"/>
        <v>-0.06000323094320463</v>
      </c>
      <c r="F109" s="336">
        <f t="shared" si="0"/>
        <v>0.045004500450045004</v>
      </c>
      <c r="G109" s="336">
        <f t="shared" si="0"/>
        <v>-0.05304447360339484</v>
      </c>
      <c r="H109" s="336">
        <f t="shared" si="0"/>
        <v>0.07168173310501375</v>
      </c>
    </row>
    <row r="110" spans="2:8" ht="24.75" customHeight="1" thickBot="1">
      <c r="B110" s="332"/>
      <c r="C110" s="337"/>
      <c r="D110" s="337"/>
      <c r="E110" s="337"/>
      <c r="F110" s="337"/>
      <c r="G110" s="337"/>
      <c r="H110" s="337"/>
    </row>
    <row r="111" spans="2:8" ht="25.5" customHeight="1">
      <c r="B111" s="340" t="s">
        <v>452</v>
      </c>
      <c r="C111" s="438">
        <f aca="true" t="shared" si="1" ref="C111:H111">(C108-C95)/C95*100</f>
        <v>-0.14892420486971736</v>
      </c>
      <c r="D111" s="336">
        <f t="shared" si="1"/>
        <v>-1.0893481459483538</v>
      </c>
      <c r="E111" s="336">
        <f t="shared" si="1"/>
        <v>-1.1730071430201512</v>
      </c>
      <c r="F111" s="336">
        <f t="shared" si="1"/>
        <v>-0.9988548161343683</v>
      </c>
      <c r="G111" s="336">
        <f t="shared" si="1"/>
        <v>-0.3729058830077364</v>
      </c>
      <c r="H111" s="336">
        <f t="shared" si="1"/>
        <v>0.21135747328122506</v>
      </c>
    </row>
    <row r="112" spans="2:8" ht="25.5" customHeight="1" thickBot="1">
      <c r="B112" s="402"/>
      <c r="C112" s="439"/>
      <c r="D112" s="440"/>
      <c r="E112" s="440"/>
      <c r="F112" s="440"/>
      <c r="G112" s="440"/>
      <c r="H112" s="440"/>
    </row>
    <row r="113" spans="2:6" ht="21.75" customHeight="1">
      <c r="B113" s="244" t="s">
        <v>433</v>
      </c>
      <c r="F113" s="245"/>
    </row>
    <row r="114" spans="2:6" ht="21.75" customHeight="1">
      <c r="B114" s="286" t="s">
        <v>434</v>
      </c>
      <c r="F114" s="245"/>
    </row>
    <row r="115" ht="21.75" customHeight="1">
      <c r="B115" s="244" t="s">
        <v>336</v>
      </c>
    </row>
    <row r="116" spans="2:8" ht="30" customHeight="1">
      <c r="B116" s="185" t="s">
        <v>453</v>
      </c>
      <c r="C116" s="186"/>
      <c r="D116" s="186"/>
      <c r="E116" s="186"/>
      <c r="F116" s="186"/>
      <c r="G116" s="186"/>
      <c r="H116" s="186"/>
    </row>
    <row r="117" spans="2:8" ht="30" customHeight="1" thickBot="1">
      <c r="B117" s="187" t="s">
        <v>454</v>
      </c>
      <c r="C117" s="186"/>
      <c r="D117" s="186"/>
      <c r="E117" s="186"/>
      <c r="F117" s="186"/>
      <c r="G117" s="186"/>
      <c r="H117" s="186"/>
    </row>
    <row r="118" spans="2:8" ht="39.75" customHeight="1">
      <c r="B118" s="275" t="s">
        <v>407</v>
      </c>
      <c r="C118" s="287" t="s">
        <v>435</v>
      </c>
      <c r="D118" s="287" t="s">
        <v>436</v>
      </c>
      <c r="E118" s="287" t="s">
        <v>437</v>
      </c>
      <c r="F118" s="287" t="s">
        <v>438</v>
      </c>
      <c r="G118" s="287" t="s">
        <v>439</v>
      </c>
      <c r="H118" s="287" t="s">
        <v>440</v>
      </c>
    </row>
    <row r="119" spans="2:8" ht="39.75" customHeight="1" thickBot="1">
      <c r="B119" s="278" t="s">
        <v>449</v>
      </c>
      <c r="C119" s="288" t="s">
        <v>441</v>
      </c>
      <c r="D119" s="289" t="s">
        <v>442</v>
      </c>
      <c r="E119" s="289" t="s">
        <v>443</v>
      </c>
      <c r="F119" s="289" t="s">
        <v>444</v>
      </c>
      <c r="G119" s="289" t="s">
        <v>445</v>
      </c>
      <c r="H119" s="290" t="s">
        <v>446</v>
      </c>
    </row>
    <row r="120" spans="2:11" ht="28.5" customHeight="1" hidden="1">
      <c r="B120" s="203" t="s">
        <v>329</v>
      </c>
      <c r="C120" s="216">
        <v>32771</v>
      </c>
      <c r="D120" s="216">
        <v>51430</v>
      </c>
      <c r="E120" s="216">
        <v>37995</v>
      </c>
      <c r="F120" s="216">
        <v>23315</v>
      </c>
      <c r="G120" s="216">
        <v>5612</v>
      </c>
      <c r="H120" s="216">
        <v>6028</v>
      </c>
      <c r="K120" s="291"/>
    </row>
    <row r="121" spans="2:11" ht="28.5" customHeight="1" hidden="1">
      <c r="B121" s="203" t="s">
        <v>330</v>
      </c>
      <c r="C121" s="216">
        <v>32953</v>
      </c>
      <c r="D121" s="216">
        <v>51645</v>
      </c>
      <c r="E121" s="216">
        <v>38420</v>
      </c>
      <c r="F121" s="216">
        <v>22727</v>
      </c>
      <c r="G121" s="216">
        <v>5644</v>
      </c>
      <c r="H121" s="216">
        <v>5916</v>
      </c>
      <c r="K121" s="291"/>
    </row>
    <row r="122" spans="2:8" ht="28.5" customHeight="1" hidden="1">
      <c r="B122" s="203" t="s">
        <v>331</v>
      </c>
      <c r="C122" s="216">
        <v>33080</v>
      </c>
      <c r="D122" s="216">
        <v>51772</v>
      </c>
      <c r="E122" s="216">
        <v>38406</v>
      </c>
      <c r="F122" s="216">
        <v>22602</v>
      </c>
      <c r="G122" s="216">
        <v>5648</v>
      </c>
      <c r="H122" s="216">
        <v>5979</v>
      </c>
    </row>
    <row r="123" spans="2:8" ht="22.5" customHeight="1" hidden="1">
      <c r="B123" s="203"/>
      <c r="C123" s="216"/>
      <c r="D123" s="216"/>
      <c r="E123" s="216"/>
      <c r="F123" s="216"/>
      <c r="G123" s="216"/>
      <c r="H123" s="216"/>
    </row>
    <row r="124" spans="2:8" ht="28.5" customHeight="1" hidden="1">
      <c r="B124" s="203" t="s">
        <v>332</v>
      </c>
      <c r="C124" s="216">
        <v>33819</v>
      </c>
      <c r="D124" s="216">
        <v>51828</v>
      </c>
      <c r="E124" s="216">
        <v>38233</v>
      </c>
      <c r="F124" s="216">
        <v>22778</v>
      </c>
      <c r="G124" s="216">
        <v>5708</v>
      </c>
      <c r="H124" s="216">
        <v>5922</v>
      </c>
    </row>
    <row r="125" spans="2:8" ht="28.5" customHeight="1" hidden="1">
      <c r="B125" s="203" t="s">
        <v>317</v>
      </c>
      <c r="C125" s="216">
        <v>33919</v>
      </c>
      <c r="D125" s="216">
        <v>51926</v>
      </c>
      <c r="E125" s="216">
        <v>38827</v>
      </c>
      <c r="F125" s="216">
        <v>22479</v>
      </c>
      <c r="G125" s="216">
        <v>5687</v>
      </c>
      <c r="H125" s="216">
        <v>5864</v>
      </c>
    </row>
    <row r="126" spans="2:8" ht="28.5" customHeight="1" hidden="1">
      <c r="B126" s="203" t="s">
        <v>318</v>
      </c>
      <c r="C126" s="216">
        <v>33971</v>
      </c>
      <c r="D126" s="216">
        <v>51723</v>
      </c>
      <c r="E126" s="216">
        <v>39123</v>
      </c>
      <c r="F126" s="216">
        <v>22333</v>
      </c>
      <c r="G126" s="216">
        <v>5699</v>
      </c>
      <c r="H126" s="216">
        <v>5827</v>
      </c>
    </row>
    <row r="127" spans="2:8" ht="28.5" customHeight="1" hidden="1">
      <c r="B127" s="203" t="s">
        <v>319</v>
      </c>
      <c r="C127" s="216">
        <v>33932</v>
      </c>
      <c r="D127" s="216">
        <v>51739</v>
      </c>
      <c r="E127" s="216">
        <v>39393</v>
      </c>
      <c r="F127" s="216">
        <v>22142</v>
      </c>
      <c r="G127" s="216">
        <v>5684</v>
      </c>
      <c r="H127" s="216">
        <v>5814</v>
      </c>
    </row>
    <row r="128" spans="2:8" ht="28.5" customHeight="1" hidden="1">
      <c r="B128" s="203" t="s">
        <v>320</v>
      </c>
      <c r="C128" s="216">
        <v>34153</v>
      </c>
      <c r="D128" s="216">
        <v>51313</v>
      </c>
      <c r="E128" s="200">
        <v>39034</v>
      </c>
      <c r="F128" s="200">
        <v>22265</v>
      </c>
      <c r="G128" s="200">
        <v>5901</v>
      </c>
      <c r="H128" s="200">
        <v>5927</v>
      </c>
    </row>
    <row r="129" spans="2:8" ht="28.5" customHeight="1" hidden="1">
      <c r="B129" s="203" t="s">
        <v>368</v>
      </c>
      <c r="C129" s="216">
        <v>33566</v>
      </c>
      <c r="D129" s="216">
        <v>51382</v>
      </c>
      <c r="E129" s="200">
        <v>38897</v>
      </c>
      <c r="F129" s="200">
        <v>21999</v>
      </c>
      <c r="G129" s="200">
        <v>5842</v>
      </c>
      <c r="H129" s="200">
        <v>5907</v>
      </c>
    </row>
    <row r="130" spans="2:8" ht="28.5" customHeight="1" hidden="1">
      <c r="B130" s="207" t="s">
        <v>333</v>
      </c>
      <c r="C130" s="216">
        <v>33997</v>
      </c>
      <c r="D130" s="216">
        <v>51400</v>
      </c>
      <c r="E130" s="200">
        <v>39008</v>
      </c>
      <c r="F130" s="200">
        <v>22746</v>
      </c>
      <c r="G130" s="200">
        <v>5983</v>
      </c>
      <c r="H130" s="200">
        <v>6059</v>
      </c>
    </row>
    <row r="131" spans="2:8" ht="28.5" customHeight="1" hidden="1">
      <c r="B131" s="207" t="s">
        <v>1</v>
      </c>
      <c r="C131" s="216">
        <v>33800</v>
      </c>
      <c r="D131" s="216">
        <v>51409</v>
      </c>
      <c r="E131" s="200">
        <v>38986</v>
      </c>
      <c r="F131" s="200">
        <v>22394</v>
      </c>
      <c r="G131" s="200">
        <v>5953</v>
      </c>
      <c r="H131" s="200">
        <v>6011</v>
      </c>
    </row>
    <row r="132" spans="2:8" ht="28.5" customHeight="1" hidden="1">
      <c r="B132" s="207" t="s">
        <v>2</v>
      </c>
      <c r="C132" s="216">
        <v>33675</v>
      </c>
      <c r="D132" s="216">
        <v>51483</v>
      </c>
      <c r="E132" s="200">
        <v>38953</v>
      </c>
      <c r="F132" s="200">
        <v>22148</v>
      </c>
      <c r="G132" s="200">
        <v>5879</v>
      </c>
      <c r="H132" s="200">
        <v>5945</v>
      </c>
    </row>
    <row r="133" spans="2:8" ht="28.5" customHeight="1" hidden="1">
      <c r="B133" s="207" t="s">
        <v>334</v>
      </c>
      <c r="C133" s="216">
        <v>33566</v>
      </c>
      <c r="D133" s="216">
        <v>51382</v>
      </c>
      <c r="E133" s="200">
        <v>38897</v>
      </c>
      <c r="F133" s="200">
        <v>21999</v>
      </c>
      <c r="G133" s="200">
        <v>5842</v>
      </c>
      <c r="H133" s="200">
        <v>5907</v>
      </c>
    </row>
    <row r="134" spans="2:8" ht="28.5" customHeight="1" hidden="1">
      <c r="B134" s="208" t="s">
        <v>0</v>
      </c>
      <c r="C134" s="292">
        <f aca="true" t="shared" si="2" ref="C134:H134">C146</f>
        <v>33254</v>
      </c>
      <c r="D134" s="292">
        <f t="shared" si="2"/>
        <v>50988</v>
      </c>
      <c r="E134" s="292">
        <f t="shared" si="2"/>
        <v>38468</v>
      </c>
      <c r="F134" s="292">
        <f t="shared" si="2"/>
        <v>21734</v>
      </c>
      <c r="G134" s="292">
        <f t="shared" si="2"/>
        <v>5788</v>
      </c>
      <c r="H134" s="292">
        <f t="shared" si="2"/>
        <v>5916</v>
      </c>
    </row>
    <row r="135" spans="2:8" ht="28.5" customHeight="1" hidden="1">
      <c r="B135" s="211" t="s">
        <v>369</v>
      </c>
      <c r="C135" s="292">
        <v>33569</v>
      </c>
      <c r="D135" s="292">
        <v>51325</v>
      </c>
      <c r="E135" s="292">
        <v>38835</v>
      </c>
      <c r="F135" s="292">
        <v>21951</v>
      </c>
      <c r="G135" s="292">
        <v>5822</v>
      </c>
      <c r="H135" s="292">
        <v>5905</v>
      </c>
    </row>
    <row r="136" spans="2:8" ht="28.5" customHeight="1" hidden="1">
      <c r="B136" s="211" t="s">
        <v>370</v>
      </c>
      <c r="C136" s="292">
        <v>33512</v>
      </c>
      <c r="D136" s="292">
        <v>51270</v>
      </c>
      <c r="E136" s="292">
        <v>38763</v>
      </c>
      <c r="F136" s="292">
        <v>21930</v>
      </c>
      <c r="G136" s="292">
        <v>5801</v>
      </c>
      <c r="H136" s="292">
        <v>5892</v>
      </c>
    </row>
    <row r="137" spans="2:8" ht="28.5" customHeight="1" hidden="1">
      <c r="B137" s="212" t="s">
        <v>371</v>
      </c>
      <c r="C137" s="292">
        <v>33473</v>
      </c>
      <c r="D137" s="292">
        <v>51218</v>
      </c>
      <c r="E137" s="292">
        <v>38817</v>
      </c>
      <c r="F137" s="292">
        <v>21891</v>
      </c>
      <c r="G137" s="292">
        <v>5803</v>
      </c>
      <c r="H137" s="292">
        <v>5904</v>
      </c>
    </row>
    <row r="138" spans="2:8" ht="28.5" customHeight="1" hidden="1">
      <c r="B138" s="212" t="s">
        <v>372</v>
      </c>
      <c r="C138" s="292">
        <v>33418</v>
      </c>
      <c r="D138" s="292">
        <v>51186</v>
      </c>
      <c r="E138" s="292">
        <v>38773</v>
      </c>
      <c r="F138" s="292">
        <v>21880</v>
      </c>
      <c r="G138" s="292">
        <v>5779</v>
      </c>
      <c r="H138" s="292">
        <v>5896</v>
      </c>
    </row>
    <row r="139" spans="2:8" ht="28.5" customHeight="1" hidden="1">
      <c r="B139" s="212" t="s">
        <v>373</v>
      </c>
      <c r="C139" s="292">
        <v>33348</v>
      </c>
      <c r="D139" s="292">
        <v>51165</v>
      </c>
      <c r="E139" s="292">
        <v>38745</v>
      </c>
      <c r="F139" s="292">
        <v>21816</v>
      </c>
      <c r="G139" s="292">
        <v>5790</v>
      </c>
      <c r="H139" s="292">
        <v>5905</v>
      </c>
    </row>
    <row r="140" spans="2:8" ht="28.5" customHeight="1" hidden="1">
      <c r="B140" s="212" t="s">
        <v>374</v>
      </c>
      <c r="C140" s="292">
        <v>33306</v>
      </c>
      <c r="D140" s="292">
        <v>51110</v>
      </c>
      <c r="E140" s="292">
        <v>38668</v>
      </c>
      <c r="F140" s="292">
        <v>21786</v>
      </c>
      <c r="G140" s="292">
        <v>5779</v>
      </c>
      <c r="H140" s="292">
        <v>5893</v>
      </c>
    </row>
    <row r="141" spans="2:8" ht="28.5" customHeight="1" hidden="1">
      <c r="B141" s="212" t="s">
        <v>375</v>
      </c>
      <c r="C141" s="292">
        <v>33312</v>
      </c>
      <c r="D141" s="292">
        <v>51051</v>
      </c>
      <c r="E141" s="292">
        <v>38604</v>
      </c>
      <c r="F141" s="292">
        <v>21747</v>
      </c>
      <c r="G141" s="292">
        <v>5783</v>
      </c>
      <c r="H141" s="292">
        <v>5895</v>
      </c>
    </row>
    <row r="142" spans="2:8" ht="28.5" customHeight="1" hidden="1">
      <c r="B142" s="212" t="s">
        <v>376</v>
      </c>
      <c r="C142" s="292">
        <v>33302</v>
      </c>
      <c r="D142" s="292">
        <v>51093</v>
      </c>
      <c r="E142" s="292">
        <v>38562</v>
      </c>
      <c r="F142" s="292">
        <v>21746</v>
      </c>
      <c r="G142" s="292">
        <v>5771</v>
      </c>
      <c r="H142" s="292">
        <v>5898</v>
      </c>
    </row>
    <row r="143" spans="2:8" ht="28.5" customHeight="1" hidden="1">
      <c r="B143" s="212" t="s">
        <v>377</v>
      </c>
      <c r="C143" s="292">
        <v>33281</v>
      </c>
      <c r="D143" s="292">
        <v>51066</v>
      </c>
      <c r="E143" s="292">
        <v>38499</v>
      </c>
      <c r="F143" s="292">
        <v>21720</v>
      </c>
      <c r="G143" s="292">
        <v>5779</v>
      </c>
      <c r="H143" s="292">
        <v>5913</v>
      </c>
    </row>
    <row r="144" spans="2:8" ht="28.5" customHeight="1" hidden="1">
      <c r="B144" s="212" t="s">
        <v>378</v>
      </c>
      <c r="C144" s="292">
        <v>33252</v>
      </c>
      <c r="D144" s="292">
        <v>50990</v>
      </c>
      <c r="E144" s="292">
        <v>38478</v>
      </c>
      <c r="F144" s="292">
        <v>21755</v>
      </c>
      <c r="G144" s="292">
        <v>5776</v>
      </c>
      <c r="H144" s="292">
        <v>5930</v>
      </c>
    </row>
    <row r="145" spans="2:8" ht="28.5" customHeight="1" hidden="1">
      <c r="B145" s="212" t="s">
        <v>379</v>
      </c>
      <c r="C145" s="292">
        <v>33296</v>
      </c>
      <c r="D145" s="292">
        <v>51008</v>
      </c>
      <c r="E145" s="292">
        <v>38483</v>
      </c>
      <c r="F145" s="292">
        <v>21749</v>
      </c>
      <c r="G145" s="292">
        <v>5782</v>
      </c>
      <c r="H145" s="292">
        <v>5933</v>
      </c>
    </row>
    <row r="146" spans="2:8" ht="28.5" customHeight="1" hidden="1">
      <c r="B146" s="212" t="s">
        <v>380</v>
      </c>
      <c r="C146" s="283">
        <v>33254</v>
      </c>
      <c r="D146" s="210">
        <v>50988</v>
      </c>
      <c r="E146" s="210">
        <v>38468</v>
      </c>
      <c r="F146" s="210">
        <v>21734</v>
      </c>
      <c r="G146" s="210">
        <v>5788</v>
      </c>
      <c r="H146" s="210">
        <v>5916</v>
      </c>
    </row>
    <row r="147" spans="2:8" ht="28.5" customHeight="1" hidden="1">
      <c r="B147" s="284" t="s">
        <v>450</v>
      </c>
      <c r="C147" s="283">
        <v>32833</v>
      </c>
      <c r="D147" s="210">
        <v>50754</v>
      </c>
      <c r="E147" s="210">
        <v>38047</v>
      </c>
      <c r="F147" s="210">
        <v>21530</v>
      </c>
      <c r="G147" s="210">
        <v>5772</v>
      </c>
      <c r="H147" s="210">
        <v>5878</v>
      </c>
    </row>
    <row r="148" spans="2:8" ht="28.5" customHeight="1" hidden="1">
      <c r="B148" s="212" t="s">
        <v>335</v>
      </c>
      <c r="C148" s="283">
        <v>33231</v>
      </c>
      <c r="D148" s="210">
        <v>50965</v>
      </c>
      <c r="E148" s="210">
        <v>38451</v>
      </c>
      <c r="F148" s="210">
        <v>21700</v>
      </c>
      <c r="G148" s="210">
        <v>5774</v>
      </c>
      <c r="H148" s="210">
        <v>5901</v>
      </c>
    </row>
    <row r="149" spans="2:8" ht="28.5" customHeight="1" hidden="1">
      <c r="B149" s="214" t="s">
        <v>76</v>
      </c>
      <c r="C149" s="283">
        <v>33205</v>
      </c>
      <c r="D149" s="210">
        <v>50954</v>
      </c>
      <c r="E149" s="210">
        <v>38340</v>
      </c>
      <c r="F149" s="210">
        <v>21684</v>
      </c>
      <c r="G149" s="210">
        <v>5731</v>
      </c>
      <c r="H149" s="210">
        <v>5896</v>
      </c>
    </row>
    <row r="150" spans="2:8" ht="28.5" customHeight="1" hidden="1">
      <c r="B150" s="214" t="s">
        <v>12</v>
      </c>
      <c r="C150" s="283">
        <v>33131</v>
      </c>
      <c r="D150" s="210">
        <v>50904</v>
      </c>
      <c r="E150" s="210">
        <v>38031</v>
      </c>
      <c r="F150" s="210">
        <v>21691</v>
      </c>
      <c r="G150" s="210">
        <v>5726</v>
      </c>
      <c r="H150" s="210">
        <v>5895</v>
      </c>
    </row>
    <row r="151" spans="2:8" ht="28.5" customHeight="1" hidden="1">
      <c r="B151" s="215" t="s">
        <v>382</v>
      </c>
      <c r="C151" s="283">
        <v>33101</v>
      </c>
      <c r="D151" s="210">
        <v>50850</v>
      </c>
      <c r="E151" s="210">
        <v>38262</v>
      </c>
      <c r="F151" s="210">
        <v>21652</v>
      </c>
      <c r="G151" s="210">
        <v>5721</v>
      </c>
      <c r="H151" s="210">
        <v>5880</v>
      </c>
    </row>
    <row r="152" spans="2:8" ht="28.5" customHeight="1" hidden="1">
      <c r="B152" s="215" t="s">
        <v>78</v>
      </c>
      <c r="C152" s="283">
        <v>33091</v>
      </c>
      <c r="D152" s="210">
        <v>50902</v>
      </c>
      <c r="E152" s="210">
        <v>38191</v>
      </c>
      <c r="F152" s="210">
        <v>21658</v>
      </c>
      <c r="G152" s="210">
        <v>5715</v>
      </c>
      <c r="H152" s="210">
        <v>5876</v>
      </c>
    </row>
    <row r="153" spans="2:8" ht="28.5" customHeight="1" hidden="1">
      <c r="B153" s="215" t="s">
        <v>79</v>
      </c>
      <c r="C153" s="283">
        <v>33061</v>
      </c>
      <c r="D153" s="210">
        <v>50773</v>
      </c>
      <c r="E153" s="210">
        <v>38151</v>
      </c>
      <c r="F153" s="210">
        <v>21593</v>
      </c>
      <c r="G153" s="210">
        <v>5708</v>
      </c>
      <c r="H153" s="210">
        <v>5866</v>
      </c>
    </row>
    <row r="154" spans="2:8" ht="28.5" customHeight="1" hidden="1">
      <c r="B154" s="215" t="s">
        <v>80</v>
      </c>
      <c r="C154" s="283">
        <v>32990</v>
      </c>
      <c r="D154" s="210">
        <v>50744</v>
      </c>
      <c r="E154" s="210">
        <v>38121</v>
      </c>
      <c r="F154" s="210">
        <v>21570</v>
      </c>
      <c r="G154" s="210">
        <v>5719</v>
      </c>
      <c r="H154" s="210">
        <v>5877</v>
      </c>
    </row>
    <row r="155" spans="2:8" ht="28.5" customHeight="1" hidden="1">
      <c r="B155" s="215" t="s">
        <v>13</v>
      </c>
      <c r="C155" s="283">
        <v>32976</v>
      </c>
      <c r="D155" s="210">
        <v>50720</v>
      </c>
      <c r="E155" s="210">
        <v>38133</v>
      </c>
      <c r="F155" s="210">
        <v>21570</v>
      </c>
      <c r="G155" s="210">
        <v>5735</v>
      </c>
      <c r="H155" s="210">
        <v>5861</v>
      </c>
    </row>
    <row r="156" spans="2:8" ht="28.5" customHeight="1" hidden="1">
      <c r="B156" s="215" t="s">
        <v>81</v>
      </c>
      <c r="C156" s="283">
        <v>32964</v>
      </c>
      <c r="D156" s="210">
        <v>50687</v>
      </c>
      <c r="E156" s="210">
        <v>38046</v>
      </c>
      <c r="F156" s="210">
        <v>21549</v>
      </c>
      <c r="G156" s="210">
        <v>5747</v>
      </c>
      <c r="H156" s="210">
        <v>5873</v>
      </c>
    </row>
    <row r="157" spans="2:8" ht="28.5" customHeight="1" hidden="1">
      <c r="B157" s="215" t="s">
        <v>82</v>
      </c>
      <c r="C157" s="283">
        <v>32895</v>
      </c>
      <c r="D157" s="210">
        <v>50706</v>
      </c>
      <c r="E157" s="210">
        <v>38072</v>
      </c>
      <c r="F157" s="210">
        <v>21530</v>
      </c>
      <c r="G157" s="210">
        <v>5771</v>
      </c>
      <c r="H157" s="210">
        <v>5862</v>
      </c>
    </row>
    <row r="158" spans="2:8" ht="28.5" customHeight="1" hidden="1">
      <c r="B158" s="215" t="s">
        <v>83</v>
      </c>
      <c r="C158" s="283">
        <v>32861</v>
      </c>
      <c r="D158" s="210">
        <v>50727</v>
      </c>
      <c r="E158" s="210">
        <v>38050</v>
      </c>
      <c r="F158" s="210">
        <v>21528</v>
      </c>
      <c r="G158" s="210">
        <v>5765</v>
      </c>
      <c r="H158" s="210">
        <v>5876</v>
      </c>
    </row>
    <row r="159" spans="2:8" ht="28.5" customHeight="1" hidden="1">
      <c r="B159" s="215" t="s">
        <v>84</v>
      </c>
      <c r="C159" s="283">
        <v>32833</v>
      </c>
      <c r="D159" s="210">
        <v>50754</v>
      </c>
      <c r="E159" s="210">
        <v>38047</v>
      </c>
      <c r="F159" s="210">
        <v>21530</v>
      </c>
      <c r="G159" s="210">
        <v>5772</v>
      </c>
      <c r="H159" s="210">
        <v>5878</v>
      </c>
    </row>
    <row r="160" spans="2:8" ht="28.5" customHeight="1" hidden="1">
      <c r="B160" s="213" t="s">
        <v>383</v>
      </c>
      <c r="C160" s="283">
        <v>32711</v>
      </c>
      <c r="D160" s="210">
        <v>50907</v>
      </c>
      <c r="E160" s="210">
        <v>37702</v>
      </c>
      <c r="F160" s="210">
        <v>21712</v>
      </c>
      <c r="G160" s="210">
        <v>5812</v>
      </c>
      <c r="H160" s="210">
        <v>5921</v>
      </c>
    </row>
    <row r="161" spans="2:8" ht="28.5" customHeight="1" hidden="1">
      <c r="B161" s="215" t="s">
        <v>384</v>
      </c>
      <c r="C161" s="283">
        <v>32807</v>
      </c>
      <c r="D161" s="210">
        <v>50785</v>
      </c>
      <c r="E161" s="210">
        <v>38023</v>
      </c>
      <c r="F161" s="210">
        <v>21520</v>
      </c>
      <c r="G161" s="210">
        <v>5759</v>
      </c>
      <c r="H161" s="210">
        <v>5871</v>
      </c>
    </row>
    <row r="162" spans="2:8" ht="28.5" customHeight="1" hidden="1">
      <c r="B162" s="215" t="s">
        <v>87</v>
      </c>
      <c r="C162" s="283">
        <v>32785</v>
      </c>
      <c r="D162" s="210">
        <v>50783</v>
      </c>
      <c r="E162" s="210">
        <v>38023</v>
      </c>
      <c r="F162" s="210">
        <v>21538</v>
      </c>
      <c r="G162" s="210">
        <v>5767</v>
      </c>
      <c r="H162" s="210">
        <v>5869</v>
      </c>
    </row>
    <row r="163" spans="2:8" ht="28.5" customHeight="1" hidden="1">
      <c r="B163" s="215" t="s">
        <v>88</v>
      </c>
      <c r="C163" s="283">
        <v>32777</v>
      </c>
      <c r="D163" s="210">
        <v>50808</v>
      </c>
      <c r="E163" s="210">
        <v>37940</v>
      </c>
      <c r="F163" s="210">
        <v>21508</v>
      </c>
      <c r="G163" s="210">
        <v>5759</v>
      </c>
      <c r="H163" s="210">
        <v>5854</v>
      </c>
    </row>
    <row r="164" spans="2:8" ht="28.5" customHeight="1" hidden="1">
      <c r="B164" s="215" t="s">
        <v>382</v>
      </c>
      <c r="C164" s="283">
        <v>32739</v>
      </c>
      <c r="D164" s="210">
        <v>50803</v>
      </c>
      <c r="E164" s="210">
        <v>37870</v>
      </c>
      <c r="F164" s="210">
        <v>21518</v>
      </c>
      <c r="G164" s="210">
        <v>5744</v>
      </c>
      <c r="H164" s="210">
        <v>5854</v>
      </c>
    </row>
    <row r="165" spans="2:8" ht="28.5" customHeight="1" hidden="1">
      <c r="B165" s="215" t="s">
        <v>78</v>
      </c>
      <c r="C165" s="283">
        <v>32700</v>
      </c>
      <c r="D165" s="210">
        <v>50853</v>
      </c>
      <c r="E165" s="210">
        <v>37816</v>
      </c>
      <c r="F165" s="210">
        <v>21550</v>
      </c>
      <c r="G165" s="210">
        <v>5730</v>
      </c>
      <c r="H165" s="210">
        <v>5860</v>
      </c>
    </row>
    <row r="166" spans="2:8" ht="28.5" customHeight="1" hidden="1">
      <c r="B166" s="215" t="s">
        <v>79</v>
      </c>
      <c r="C166" s="283">
        <v>32621</v>
      </c>
      <c r="D166" s="210">
        <v>51073</v>
      </c>
      <c r="E166" s="210">
        <v>37667</v>
      </c>
      <c r="F166" s="210">
        <v>21806</v>
      </c>
      <c r="G166" s="210">
        <v>5744</v>
      </c>
      <c r="H166" s="210">
        <v>5843</v>
      </c>
    </row>
    <row r="167" spans="2:8" ht="28.5" customHeight="1" hidden="1">
      <c r="B167" s="215" t="s">
        <v>80</v>
      </c>
      <c r="C167" s="283">
        <v>32678</v>
      </c>
      <c r="D167" s="210">
        <v>50955</v>
      </c>
      <c r="E167" s="210">
        <v>37671</v>
      </c>
      <c r="F167" s="210">
        <v>21695</v>
      </c>
      <c r="G167" s="210">
        <v>5740</v>
      </c>
      <c r="H167" s="210">
        <v>5863</v>
      </c>
    </row>
    <row r="168" spans="2:8" ht="28.5" customHeight="1" hidden="1">
      <c r="B168" s="215" t="s">
        <v>13</v>
      </c>
      <c r="C168" s="283">
        <v>32700</v>
      </c>
      <c r="D168" s="210">
        <v>50901</v>
      </c>
      <c r="E168" s="210">
        <v>37662</v>
      </c>
      <c r="F168" s="210">
        <v>21748</v>
      </c>
      <c r="G168" s="210">
        <v>5753</v>
      </c>
      <c r="H168" s="210">
        <v>5857</v>
      </c>
    </row>
    <row r="169" spans="2:8" ht="28.5" customHeight="1" hidden="1">
      <c r="B169" s="215" t="s">
        <v>81</v>
      </c>
      <c r="C169" s="283">
        <v>32755</v>
      </c>
      <c r="D169" s="210">
        <v>50920</v>
      </c>
      <c r="E169" s="210">
        <v>37640</v>
      </c>
      <c r="F169" s="210">
        <v>21765</v>
      </c>
      <c r="G169" s="210">
        <v>5779</v>
      </c>
      <c r="H169" s="210">
        <v>5849</v>
      </c>
    </row>
    <row r="170" spans="2:8" ht="28.5" customHeight="1" hidden="1">
      <c r="B170" s="215" t="s">
        <v>82</v>
      </c>
      <c r="C170" s="283">
        <v>32743</v>
      </c>
      <c r="D170" s="210">
        <v>50920</v>
      </c>
      <c r="E170" s="210">
        <v>37620</v>
      </c>
      <c r="F170" s="210">
        <v>21748</v>
      </c>
      <c r="G170" s="210">
        <v>5788</v>
      </c>
      <c r="H170" s="210">
        <v>5858</v>
      </c>
    </row>
    <row r="171" spans="2:8" ht="28.5" customHeight="1" hidden="1">
      <c r="B171" s="215" t="s">
        <v>83</v>
      </c>
      <c r="C171" s="283">
        <v>32755</v>
      </c>
      <c r="D171" s="210">
        <v>50871</v>
      </c>
      <c r="E171" s="210">
        <v>37644</v>
      </c>
      <c r="F171" s="210">
        <v>21700</v>
      </c>
      <c r="G171" s="210">
        <v>5789</v>
      </c>
      <c r="H171" s="210">
        <v>5886</v>
      </c>
    </row>
    <row r="172" spans="2:8" ht="28.5" customHeight="1" hidden="1">
      <c r="B172" s="215" t="s">
        <v>84</v>
      </c>
      <c r="C172" s="283">
        <v>32711</v>
      </c>
      <c r="D172" s="210">
        <v>50907</v>
      </c>
      <c r="E172" s="210">
        <v>37702</v>
      </c>
      <c r="F172" s="210">
        <v>21712</v>
      </c>
      <c r="G172" s="210">
        <v>5812</v>
      </c>
      <c r="H172" s="210">
        <v>5921</v>
      </c>
    </row>
    <row r="173" spans="2:8" ht="28.5" customHeight="1" hidden="1">
      <c r="B173" s="213" t="s">
        <v>321</v>
      </c>
      <c r="C173" s="283"/>
      <c r="D173" s="210"/>
      <c r="E173" s="210"/>
      <c r="F173" s="210"/>
      <c r="G173" s="210"/>
      <c r="H173" s="210"/>
    </row>
    <row r="174" spans="2:8" ht="28.5" customHeight="1" hidden="1">
      <c r="B174" s="215" t="s">
        <v>384</v>
      </c>
      <c r="C174" s="283">
        <v>32705</v>
      </c>
      <c r="D174" s="210">
        <v>50985</v>
      </c>
      <c r="E174" s="210">
        <v>37696</v>
      </c>
      <c r="F174" s="210">
        <v>21661</v>
      </c>
      <c r="G174" s="210">
        <v>5827</v>
      </c>
      <c r="H174" s="210">
        <v>5996</v>
      </c>
    </row>
    <row r="175" spans="2:8" ht="28.5" customHeight="1" hidden="1">
      <c r="B175" s="215" t="s">
        <v>87</v>
      </c>
      <c r="C175" s="283">
        <v>32672</v>
      </c>
      <c r="D175" s="210">
        <v>50930</v>
      </c>
      <c r="E175" s="210">
        <v>37739</v>
      </c>
      <c r="F175" s="210">
        <v>21669</v>
      </c>
      <c r="G175" s="210">
        <v>5834</v>
      </c>
      <c r="H175" s="210">
        <v>6028</v>
      </c>
    </row>
    <row r="176" spans="2:8" ht="28.5" customHeight="1" hidden="1">
      <c r="B176" s="215" t="s">
        <v>88</v>
      </c>
      <c r="C176" s="283">
        <v>32640</v>
      </c>
      <c r="D176" s="210">
        <v>50896</v>
      </c>
      <c r="E176" s="210">
        <v>37719</v>
      </c>
      <c r="F176" s="210">
        <v>21654</v>
      </c>
      <c r="G176" s="210">
        <v>5838</v>
      </c>
      <c r="H176" s="210">
        <v>6024</v>
      </c>
    </row>
    <row r="177" spans="2:8" ht="28.5" customHeight="1" hidden="1">
      <c r="B177" s="215" t="s">
        <v>382</v>
      </c>
      <c r="C177" s="283">
        <v>32608</v>
      </c>
      <c r="D177" s="210">
        <v>50871</v>
      </c>
      <c r="E177" s="210">
        <v>37694</v>
      </c>
      <c r="F177" s="210">
        <v>21627</v>
      </c>
      <c r="G177" s="210">
        <v>5840</v>
      </c>
      <c r="H177" s="210">
        <v>6027</v>
      </c>
    </row>
    <row r="178" spans="2:8" ht="28.5" customHeight="1" hidden="1">
      <c r="B178" s="215" t="s">
        <v>78</v>
      </c>
      <c r="C178" s="283">
        <v>32586</v>
      </c>
      <c r="D178" s="210">
        <v>50847</v>
      </c>
      <c r="E178" s="210">
        <v>37686</v>
      </c>
      <c r="F178" s="210">
        <v>21604</v>
      </c>
      <c r="G178" s="210">
        <v>5849</v>
      </c>
      <c r="H178" s="210">
        <v>6027</v>
      </c>
    </row>
    <row r="179" spans="2:8" ht="28.5" customHeight="1" hidden="1">
      <c r="B179" s="215" t="s">
        <v>79</v>
      </c>
      <c r="C179" s="283">
        <v>32510</v>
      </c>
      <c r="D179" s="210">
        <v>50906</v>
      </c>
      <c r="E179" s="210">
        <v>37619</v>
      </c>
      <c r="F179" s="210">
        <v>21513</v>
      </c>
      <c r="G179" s="210">
        <v>5840</v>
      </c>
      <c r="H179" s="210">
        <v>5987</v>
      </c>
    </row>
    <row r="180" spans="2:8" ht="28.5" customHeight="1" hidden="1">
      <c r="B180" s="215" t="s">
        <v>80</v>
      </c>
      <c r="C180" s="283">
        <v>32497</v>
      </c>
      <c r="D180" s="210">
        <v>50949</v>
      </c>
      <c r="E180" s="210">
        <v>37628</v>
      </c>
      <c r="F180" s="210">
        <v>21437</v>
      </c>
      <c r="G180" s="210">
        <v>5842</v>
      </c>
      <c r="H180" s="210">
        <v>5959</v>
      </c>
    </row>
    <row r="181" spans="2:8" ht="28.5" customHeight="1" hidden="1">
      <c r="B181" s="215" t="s">
        <v>13</v>
      </c>
      <c r="C181" s="283">
        <v>32520</v>
      </c>
      <c r="D181" s="210">
        <v>50980</v>
      </c>
      <c r="E181" s="210">
        <v>37640</v>
      </c>
      <c r="F181" s="210">
        <v>21412</v>
      </c>
      <c r="G181" s="210">
        <v>5844</v>
      </c>
      <c r="H181" s="210">
        <v>5926</v>
      </c>
    </row>
    <row r="182" spans="2:8" ht="28.5" customHeight="1" hidden="1">
      <c r="B182" s="215" t="s">
        <v>81</v>
      </c>
      <c r="C182" s="283">
        <v>32538</v>
      </c>
      <c r="D182" s="210">
        <v>50999</v>
      </c>
      <c r="E182" s="210">
        <v>37671</v>
      </c>
      <c r="F182" s="210">
        <v>21396</v>
      </c>
      <c r="G182" s="210">
        <v>5844</v>
      </c>
      <c r="H182" s="210">
        <v>5906</v>
      </c>
    </row>
    <row r="183" spans="2:8" ht="28.5" customHeight="1" hidden="1">
      <c r="B183" s="215" t="s">
        <v>82</v>
      </c>
      <c r="C183" s="283">
        <v>32518</v>
      </c>
      <c r="D183" s="210">
        <v>51055</v>
      </c>
      <c r="E183" s="210">
        <v>37680</v>
      </c>
      <c r="F183" s="210">
        <v>21383</v>
      </c>
      <c r="G183" s="210">
        <v>5844</v>
      </c>
      <c r="H183" s="210">
        <v>5911</v>
      </c>
    </row>
    <row r="184" spans="2:8" ht="28.5" customHeight="1" hidden="1">
      <c r="B184" s="215" t="s">
        <v>83</v>
      </c>
      <c r="C184" s="283">
        <v>32521</v>
      </c>
      <c r="D184" s="210">
        <v>51083</v>
      </c>
      <c r="E184" s="210">
        <v>37671</v>
      </c>
      <c r="F184" s="210">
        <v>21316</v>
      </c>
      <c r="G184" s="210">
        <v>5829</v>
      </c>
      <c r="H184" s="210">
        <v>5902</v>
      </c>
    </row>
    <row r="185" spans="2:8" ht="28.5" customHeight="1" hidden="1">
      <c r="B185" s="215" t="s">
        <v>84</v>
      </c>
      <c r="C185" s="283">
        <v>32506</v>
      </c>
      <c r="D185" s="216">
        <v>51161</v>
      </c>
      <c r="E185" s="216">
        <v>37686</v>
      </c>
      <c r="F185" s="216">
        <v>21295</v>
      </c>
      <c r="G185" s="216">
        <v>5802</v>
      </c>
      <c r="H185" s="216">
        <v>5916</v>
      </c>
    </row>
    <row r="186" spans="2:8" ht="28.5" customHeight="1" hidden="1">
      <c r="B186" s="213" t="s">
        <v>322</v>
      </c>
      <c r="C186" s="283"/>
      <c r="D186" s="210"/>
      <c r="E186" s="210"/>
      <c r="F186" s="210"/>
      <c r="G186" s="210"/>
      <c r="H186" s="210"/>
    </row>
    <row r="187" spans="2:8" ht="28.5" customHeight="1" hidden="1">
      <c r="B187" s="215" t="s">
        <v>384</v>
      </c>
      <c r="C187" s="283">
        <v>32480</v>
      </c>
      <c r="D187" s="216">
        <v>51146</v>
      </c>
      <c r="E187" s="216">
        <v>37643</v>
      </c>
      <c r="F187" s="216">
        <v>21283</v>
      </c>
      <c r="G187" s="216">
        <v>5800</v>
      </c>
      <c r="H187" s="216">
        <v>5908</v>
      </c>
    </row>
    <row r="188" spans="2:8" ht="28.5" customHeight="1" hidden="1">
      <c r="B188" s="215" t="s">
        <v>87</v>
      </c>
      <c r="C188" s="283">
        <v>32480</v>
      </c>
      <c r="D188" s="216">
        <v>51149</v>
      </c>
      <c r="E188" s="216">
        <v>37639</v>
      </c>
      <c r="F188" s="216">
        <v>21282</v>
      </c>
      <c r="G188" s="216">
        <v>5805</v>
      </c>
      <c r="H188" s="216">
        <v>5905</v>
      </c>
    </row>
    <row r="189" spans="2:8" ht="28.5" customHeight="1" hidden="1">
      <c r="B189" s="215" t="s">
        <v>88</v>
      </c>
      <c r="C189" s="283">
        <v>32444</v>
      </c>
      <c r="D189" s="216">
        <v>51174</v>
      </c>
      <c r="E189" s="216">
        <v>37600</v>
      </c>
      <c r="F189" s="216">
        <v>21237</v>
      </c>
      <c r="G189" s="216">
        <v>5801</v>
      </c>
      <c r="H189" s="216">
        <v>5888</v>
      </c>
    </row>
    <row r="190" spans="2:8" ht="28.5" customHeight="1" hidden="1">
      <c r="B190" s="215" t="s">
        <v>382</v>
      </c>
      <c r="C190" s="283">
        <v>32445</v>
      </c>
      <c r="D190" s="216">
        <v>51191</v>
      </c>
      <c r="E190" s="216">
        <v>37600</v>
      </c>
      <c r="F190" s="216">
        <v>21231</v>
      </c>
      <c r="G190" s="216">
        <v>5803</v>
      </c>
      <c r="H190" s="216">
        <v>5865</v>
      </c>
    </row>
    <row r="191" spans="2:8" ht="28.5" customHeight="1" hidden="1">
      <c r="B191" s="215" t="s">
        <v>78</v>
      </c>
      <c r="C191" s="283">
        <v>32406</v>
      </c>
      <c r="D191" s="216">
        <v>51182</v>
      </c>
      <c r="E191" s="216">
        <v>37601</v>
      </c>
      <c r="F191" s="216">
        <v>21235</v>
      </c>
      <c r="G191" s="216">
        <v>5807</v>
      </c>
      <c r="H191" s="216">
        <v>5851</v>
      </c>
    </row>
    <row r="192" spans="2:8" ht="28.5" customHeight="1" hidden="1">
      <c r="B192" s="215" t="s">
        <v>79</v>
      </c>
      <c r="C192" s="283">
        <v>32370</v>
      </c>
      <c r="D192" s="216">
        <v>51214</v>
      </c>
      <c r="E192" s="216">
        <v>37622</v>
      </c>
      <c r="F192" s="216">
        <v>21209</v>
      </c>
      <c r="G192" s="216">
        <v>5795</v>
      </c>
      <c r="H192" s="216">
        <v>5844</v>
      </c>
    </row>
    <row r="193" spans="2:8" ht="28.5" customHeight="1" hidden="1">
      <c r="B193" s="215" t="s">
        <v>80</v>
      </c>
      <c r="C193" s="283">
        <v>32423</v>
      </c>
      <c r="D193" s="216">
        <v>51224</v>
      </c>
      <c r="E193" s="216">
        <v>37679</v>
      </c>
      <c r="F193" s="216">
        <v>21219</v>
      </c>
      <c r="G193" s="216">
        <v>5793</v>
      </c>
      <c r="H193" s="216">
        <v>5854</v>
      </c>
    </row>
    <row r="194" spans="2:8" ht="28.5" customHeight="1" hidden="1">
      <c r="B194" s="215" t="s">
        <v>13</v>
      </c>
      <c r="C194" s="283">
        <v>32418</v>
      </c>
      <c r="D194" s="216">
        <v>51294</v>
      </c>
      <c r="E194" s="216">
        <v>37771</v>
      </c>
      <c r="F194" s="216">
        <v>21197</v>
      </c>
      <c r="G194" s="216">
        <v>5792</v>
      </c>
      <c r="H194" s="216">
        <v>5840</v>
      </c>
    </row>
    <row r="195" spans="2:8" ht="28.5" customHeight="1" hidden="1">
      <c r="B195" s="215" t="s">
        <v>81</v>
      </c>
      <c r="C195" s="283">
        <v>32421</v>
      </c>
      <c r="D195" s="216">
        <v>51260</v>
      </c>
      <c r="E195" s="216">
        <v>37750</v>
      </c>
      <c r="F195" s="216">
        <v>21208</v>
      </c>
      <c r="G195" s="216">
        <v>5790</v>
      </c>
      <c r="H195" s="216">
        <v>5813</v>
      </c>
    </row>
    <row r="196" spans="1:8" ht="28.5" customHeight="1" hidden="1">
      <c r="A196" t="s">
        <v>350</v>
      </c>
      <c r="B196" s="215" t="s">
        <v>82</v>
      </c>
      <c r="C196" s="216">
        <v>32369</v>
      </c>
      <c r="D196" s="216">
        <v>51272</v>
      </c>
      <c r="E196" s="216">
        <v>37811</v>
      </c>
      <c r="F196" s="216">
        <v>21196</v>
      </c>
      <c r="G196" s="216">
        <v>5816</v>
      </c>
      <c r="H196" s="216">
        <v>5816</v>
      </c>
    </row>
    <row r="197" spans="2:8" ht="28.5" customHeight="1" hidden="1">
      <c r="B197" s="215" t="s">
        <v>83</v>
      </c>
      <c r="C197" s="216">
        <v>32350</v>
      </c>
      <c r="D197" s="216">
        <v>51346</v>
      </c>
      <c r="E197" s="216">
        <v>37809</v>
      </c>
      <c r="F197" s="216">
        <v>21213</v>
      </c>
      <c r="G197" s="216">
        <v>5828</v>
      </c>
      <c r="H197" s="216">
        <v>5815</v>
      </c>
    </row>
    <row r="198" spans="2:8" ht="28.5" customHeight="1" hidden="1">
      <c r="B198" s="215" t="s">
        <v>84</v>
      </c>
      <c r="C198" s="216">
        <v>32345</v>
      </c>
      <c r="D198" s="216">
        <v>51391</v>
      </c>
      <c r="E198" s="216">
        <v>37821</v>
      </c>
      <c r="F198" s="216">
        <v>21203</v>
      </c>
      <c r="G198" s="216">
        <v>5830</v>
      </c>
      <c r="H198" s="216">
        <v>5845</v>
      </c>
    </row>
    <row r="199" spans="2:8" ht="28.5" customHeight="1">
      <c r="B199" s="213" t="s">
        <v>385</v>
      </c>
      <c r="C199" s="283"/>
      <c r="D199" s="210"/>
      <c r="E199" s="210"/>
      <c r="F199" s="210"/>
      <c r="G199" s="210"/>
      <c r="H199" s="210"/>
    </row>
    <row r="200" spans="2:8" ht="28.5" customHeight="1" hidden="1">
      <c r="B200" s="215" t="s">
        <v>384</v>
      </c>
      <c r="C200" s="283">
        <v>32328</v>
      </c>
      <c r="D200" s="216">
        <v>51404</v>
      </c>
      <c r="E200" s="216">
        <v>37917</v>
      </c>
      <c r="F200" s="216">
        <v>21195</v>
      </c>
      <c r="G200" s="216">
        <v>5817</v>
      </c>
      <c r="H200" s="216">
        <v>5845</v>
      </c>
    </row>
    <row r="201" spans="2:8" ht="28.5" customHeight="1" hidden="1">
      <c r="B201" s="215" t="s">
        <v>87</v>
      </c>
      <c r="C201" s="283">
        <v>32334</v>
      </c>
      <c r="D201" s="216">
        <v>51406</v>
      </c>
      <c r="E201" s="216">
        <v>38048</v>
      </c>
      <c r="F201" s="216">
        <v>21220</v>
      </c>
      <c r="G201" s="216">
        <v>5820</v>
      </c>
      <c r="H201" s="216">
        <v>5829</v>
      </c>
    </row>
    <row r="202" spans="2:8" ht="28.5" customHeight="1" hidden="1">
      <c r="B202" s="215" t="s">
        <v>88</v>
      </c>
      <c r="C202" s="283">
        <v>32318</v>
      </c>
      <c r="D202" s="216">
        <v>51435</v>
      </c>
      <c r="E202" s="216">
        <v>38043</v>
      </c>
      <c r="F202" s="216">
        <v>21221</v>
      </c>
      <c r="G202" s="216">
        <v>5820</v>
      </c>
      <c r="H202" s="216">
        <v>5830</v>
      </c>
    </row>
    <row r="203" spans="2:8" ht="28.5" customHeight="1" hidden="1">
      <c r="B203" s="215" t="s">
        <v>382</v>
      </c>
      <c r="C203" s="283">
        <v>32323</v>
      </c>
      <c r="D203" s="216">
        <v>51436</v>
      </c>
      <c r="E203" s="216">
        <v>38048</v>
      </c>
      <c r="F203" s="216">
        <v>21221</v>
      </c>
      <c r="G203" s="216">
        <v>5815</v>
      </c>
      <c r="H203" s="216">
        <v>5827</v>
      </c>
    </row>
    <row r="204" spans="2:8" ht="28.5" customHeight="1" hidden="1">
      <c r="B204" s="215" t="s">
        <v>78</v>
      </c>
      <c r="C204" s="283">
        <v>32302</v>
      </c>
      <c r="D204" s="216">
        <v>51422</v>
      </c>
      <c r="E204" s="216">
        <v>38059</v>
      </c>
      <c r="F204" s="216">
        <v>21200</v>
      </c>
      <c r="G204" s="216">
        <v>5808</v>
      </c>
      <c r="H204" s="216">
        <v>5820</v>
      </c>
    </row>
    <row r="205" spans="2:8" ht="28.5" customHeight="1" hidden="1">
      <c r="B205" s="215" t="s">
        <v>79</v>
      </c>
      <c r="C205" s="283">
        <v>32335</v>
      </c>
      <c r="D205" s="216">
        <v>51456</v>
      </c>
      <c r="E205" s="216">
        <v>38118</v>
      </c>
      <c r="F205" s="216">
        <v>21202</v>
      </c>
      <c r="G205" s="216">
        <v>5811</v>
      </c>
      <c r="H205" s="216">
        <v>5812</v>
      </c>
    </row>
    <row r="206" spans="2:8" ht="28.5" customHeight="1" hidden="1">
      <c r="B206" s="215" t="s">
        <v>80</v>
      </c>
      <c r="C206" s="283">
        <v>32285</v>
      </c>
      <c r="D206" s="216">
        <v>51513</v>
      </c>
      <c r="E206" s="216">
        <v>38176</v>
      </c>
      <c r="F206" s="216">
        <v>21209</v>
      </c>
      <c r="G206" s="216">
        <v>5804</v>
      </c>
      <c r="H206" s="216">
        <v>5812</v>
      </c>
    </row>
    <row r="207" spans="2:8" ht="28.5" customHeight="1">
      <c r="B207" s="215" t="s">
        <v>13</v>
      </c>
      <c r="C207" s="283">
        <v>32253</v>
      </c>
      <c r="D207" s="216">
        <v>51526</v>
      </c>
      <c r="E207" s="216">
        <v>38230</v>
      </c>
      <c r="F207" s="216">
        <v>21256</v>
      </c>
      <c r="G207" s="216">
        <v>5798</v>
      </c>
      <c r="H207" s="216">
        <v>5837</v>
      </c>
    </row>
    <row r="208" spans="2:8" ht="28.5" customHeight="1">
      <c r="B208" s="215" t="s">
        <v>81</v>
      </c>
      <c r="C208" s="283">
        <v>32271</v>
      </c>
      <c r="D208" s="216">
        <v>51571</v>
      </c>
      <c r="E208" s="216">
        <v>38288</v>
      </c>
      <c r="F208" s="216">
        <v>21249</v>
      </c>
      <c r="G208" s="216">
        <v>5801</v>
      </c>
      <c r="H208" s="216">
        <v>5845</v>
      </c>
    </row>
    <row r="209" spans="2:8" ht="28.5" customHeight="1">
      <c r="B209" s="215" t="s">
        <v>82</v>
      </c>
      <c r="C209" s="283">
        <v>32262</v>
      </c>
      <c r="D209" s="216">
        <v>51599</v>
      </c>
      <c r="E209" s="216">
        <v>38334</v>
      </c>
      <c r="F209" s="216">
        <v>21245</v>
      </c>
      <c r="G209" s="216">
        <v>5803</v>
      </c>
      <c r="H209" s="216">
        <v>5859</v>
      </c>
    </row>
    <row r="210" spans="2:8" ht="28.5" customHeight="1">
      <c r="B210" s="215" t="s">
        <v>83</v>
      </c>
      <c r="C210" s="283">
        <v>32258</v>
      </c>
      <c r="D210" s="216">
        <v>51653</v>
      </c>
      <c r="E210" s="216">
        <v>38407</v>
      </c>
      <c r="F210" s="216">
        <v>21268</v>
      </c>
      <c r="G210" s="216">
        <v>5810</v>
      </c>
      <c r="H210" s="216">
        <v>5852</v>
      </c>
    </row>
    <row r="211" spans="2:8" ht="28.5" customHeight="1">
      <c r="B211" s="215" t="s">
        <v>84</v>
      </c>
      <c r="C211" s="283">
        <v>32213</v>
      </c>
      <c r="D211" s="216">
        <v>51722</v>
      </c>
      <c r="E211" s="216">
        <v>38469</v>
      </c>
      <c r="F211" s="216">
        <v>21268</v>
      </c>
      <c r="G211" s="216">
        <v>5815</v>
      </c>
      <c r="H211" s="216">
        <v>5842</v>
      </c>
    </row>
    <row r="212" spans="2:8" ht="28.5" customHeight="1">
      <c r="B212" s="213" t="s">
        <v>386</v>
      </c>
      <c r="C212" s="283"/>
      <c r="D212" s="216"/>
      <c r="E212" s="216"/>
      <c r="F212" s="216"/>
      <c r="G212" s="216"/>
      <c r="H212" s="216"/>
    </row>
    <row r="213" spans="2:8" ht="28.5" customHeight="1">
      <c r="B213" s="215" t="s">
        <v>384</v>
      </c>
      <c r="C213" s="283">
        <v>32252</v>
      </c>
      <c r="D213" s="216">
        <v>51748</v>
      </c>
      <c r="E213" s="216">
        <v>38517</v>
      </c>
      <c r="F213" s="216">
        <v>21277</v>
      </c>
      <c r="G213" s="216">
        <v>5832</v>
      </c>
      <c r="H213" s="216">
        <v>5849</v>
      </c>
    </row>
    <row r="214" spans="2:8" ht="28.5" customHeight="1">
      <c r="B214" s="215" t="s">
        <v>87</v>
      </c>
      <c r="C214" s="283">
        <v>32273</v>
      </c>
      <c r="D214" s="216">
        <v>51773</v>
      </c>
      <c r="E214" s="216">
        <v>38529</v>
      </c>
      <c r="F214" s="216">
        <v>21254</v>
      </c>
      <c r="G214" s="216">
        <v>5852</v>
      </c>
      <c r="H214" s="216">
        <v>5851</v>
      </c>
    </row>
    <row r="215" spans="2:8" ht="28.5" customHeight="1">
      <c r="B215" s="215" t="s">
        <v>88</v>
      </c>
      <c r="C215" s="283">
        <v>32291</v>
      </c>
      <c r="D215" s="216">
        <v>51971</v>
      </c>
      <c r="E215" s="216">
        <v>38564</v>
      </c>
      <c r="F215" s="216">
        <v>21283</v>
      </c>
      <c r="G215" s="216">
        <v>5850</v>
      </c>
      <c r="H215" s="216">
        <v>5862</v>
      </c>
    </row>
    <row r="216" spans="2:8" ht="28.5" customHeight="1">
      <c r="B216" s="215" t="s">
        <v>382</v>
      </c>
      <c r="C216" s="283">
        <v>32301</v>
      </c>
      <c r="D216" s="216">
        <v>51961</v>
      </c>
      <c r="E216" s="216">
        <v>38569</v>
      </c>
      <c r="F216" s="216">
        <v>21282</v>
      </c>
      <c r="G216" s="216">
        <v>5887</v>
      </c>
      <c r="H216" s="216">
        <v>5866</v>
      </c>
    </row>
    <row r="217" spans="2:8" ht="28.5" customHeight="1">
      <c r="B217" s="215" t="s">
        <v>78</v>
      </c>
      <c r="C217" s="283">
        <v>32307</v>
      </c>
      <c r="D217" s="216">
        <v>52018</v>
      </c>
      <c r="E217" s="216">
        <v>38531</v>
      </c>
      <c r="F217" s="216">
        <v>21284</v>
      </c>
      <c r="G217" s="216">
        <v>5912</v>
      </c>
      <c r="H217" s="216">
        <v>5880</v>
      </c>
    </row>
    <row r="218" spans="2:8" ht="28.5" customHeight="1">
      <c r="B218" s="215" t="s">
        <v>79</v>
      </c>
      <c r="C218" s="283">
        <v>32256</v>
      </c>
      <c r="D218" s="216">
        <v>52330</v>
      </c>
      <c r="E218" s="216">
        <v>38369</v>
      </c>
      <c r="F218" s="216">
        <v>22542</v>
      </c>
      <c r="G218" s="216">
        <v>5920</v>
      </c>
      <c r="H218" s="216">
        <v>5892</v>
      </c>
    </row>
    <row r="219" spans="2:8" ht="28.5" customHeight="1">
      <c r="B219" s="215" t="s">
        <v>80</v>
      </c>
      <c r="C219" s="283">
        <v>32318</v>
      </c>
      <c r="D219" s="216">
        <v>52070</v>
      </c>
      <c r="E219" s="216">
        <v>38541</v>
      </c>
      <c r="F219" s="216">
        <v>21968</v>
      </c>
      <c r="G219" s="216">
        <v>5933</v>
      </c>
      <c r="H219" s="216">
        <v>5876</v>
      </c>
    </row>
    <row r="220" spans="2:8" ht="28.5" customHeight="1" thickBot="1">
      <c r="B220" s="215" t="s">
        <v>13</v>
      </c>
      <c r="C220" s="283">
        <v>32318</v>
      </c>
      <c r="D220" s="216">
        <v>52102</v>
      </c>
      <c r="E220" s="216">
        <v>38603</v>
      </c>
      <c r="F220" s="216">
        <v>21886</v>
      </c>
      <c r="G220" s="216">
        <v>5947</v>
      </c>
      <c r="H220" s="216">
        <v>5885</v>
      </c>
    </row>
    <row r="221" spans="2:8" ht="24.75" customHeight="1">
      <c r="B221" s="340" t="s">
        <v>451</v>
      </c>
      <c r="C221" s="336">
        <f aca="true" t="shared" si="3" ref="C221:H221">(C220-C219)/C219*100</f>
        <v>0</v>
      </c>
      <c r="D221" s="336">
        <f t="shared" si="3"/>
        <v>0.0614557326675629</v>
      </c>
      <c r="E221" s="336">
        <f t="shared" si="3"/>
        <v>0.16086764744038815</v>
      </c>
      <c r="F221" s="336">
        <f t="shared" si="3"/>
        <v>-0.37327021121631465</v>
      </c>
      <c r="G221" s="336">
        <f t="shared" si="3"/>
        <v>0.2359683128265633</v>
      </c>
      <c r="H221" s="336">
        <f t="shared" si="3"/>
        <v>0.1531654186521443</v>
      </c>
    </row>
    <row r="222" spans="2:8" ht="24.75" customHeight="1" thickBot="1">
      <c r="B222" s="332"/>
      <c r="C222" s="437"/>
      <c r="D222" s="437"/>
      <c r="E222" s="437"/>
      <c r="F222" s="437"/>
      <c r="G222" s="437"/>
      <c r="H222" s="437"/>
    </row>
    <row r="223" spans="2:8" ht="24.75" customHeight="1">
      <c r="B223" s="340" t="s">
        <v>452</v>
      </c>
      <c r="C223" s="438">
        <f aca="true" t="shared" si="4" ref="C223:H223">(C220-C207)/C207*100</f>
        <v>0.2015316404675534</v>
      </c>
      <c r="D223" s="336">
        <f t="shared" si="4"/>
        <v>1.1178822342118542</v>
      </c>
      <c r="E223" s="336">
        <f t="shared" si="4"/>
        <v>0.9756735547998954</v>
      </c>
      <c r="F223" s="336">
        <f t="shared" si="4"/>
        <v>2.9638690252164093</v>
      </c>
      <c r="G223" s="336">
        <f t="shared" si="4"/>
        <v>2.5698516729906866</v>
      </c>
      <c r="H223" s="336">
        <f t="shared" si="4"/>
        <v>0.8223402432756552</v>
      </c>
    </row>
    <row r="224" spans="2:8" ht="24.75" customHeight="1" thickBot="1">
      <c r="B224" s="402"/>
      <c r="C224" s="443"/>
      <c r="D224" s="396"/>
      <c r="E224" s="396"/>
      <c r="F224" s="396"/>
      <c r="G224" s="396"/>
      <c r="H224" s="396"/>
    </row>
    <row r="225" ht="21.75" customHeight="1">
      <c r="B225" s="244" t="s">
        <v>433</v>
      </c>
    </row>
    <row r="226" spans="2:6" ht="21.75" customHeight="1">
      <c r="B226" s="441" t="s">
        <v>434</v>
      </c>
      <c r="C226" s="442"/>
      <c r="D226" s="442"/>
      <c r="E226" s="442"/>
      <c r="F226" s="442"/>
    </row>
    <row r="227" ht="21.75" customHeight="1">
      <c r="B227" s="244" t="s">
        <v>336</v>
      </c>
    </row>
    <row r="228" spans="2:8" ht="19.5" customHeight="1">
      <c r="B228" s="224"/>
      <c r="C228" s="224"/>
      <c r="D228" s="224"/>
      <c r="E228" s="224"/>
      <c r="F228" s="224"/>
      <c r="G228" s="224"/>
      <c r="H228" s="224"/>
    </row>
    <row r="229" ht="4.5" customHeight="1"/>
  </sheetData>
  <mergeCells count="29">
    <mergeCell ref="H111:H112"/>
    <mergeCell ref="E111:E112"/>
    <mergeCell ref="F111:F112"/>
    <mergeCell ref="H223:H224"/>
    <mergeCell ref="B226:F226"/>
    <mergeCell ref="G223:G224"/>
    <mergeCell ref="B223:B224"/>
    <mergeCell ref="F223:F224"/>
    <mergeCell ref="C223:C224"/>
    <mergeCell ref="D223:D224"/>
    <mergeCell ref="E223:E224"/>
    <mergeCell ref="C111:C112"/>
    <mergeCell ref="D111:D112"/>
    <mergeCell ref="B111:B112"/>
    <mergeCell ref="G111:G112"/>
    <mergeCell ref="B109:B110"/>
    <mergeCell ref="C109:C110"/>
    <mergeCell ref="D109:D110"/>
    <mergeCell ref="E109:E110"/>
    <mergeCell ref="F109:F110"/>
    <mergeCell ref="G109:G110"/>
    <mergeCell ref="H109:H110"/>
    <mergeCell ref="B221:B222"/>
    <mergeCell ref="C221:C222"/>
    <mergeCell ref="D221:D222"/>
    <mergeCell ref="E221:E222"/>
    <mergeCell ref="F221:F222"/>
    <mergeCell ref="G221:G222"/>
    <mergeCell ref="H221:H22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1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38"/>
  <sheetViews>
    <sheetView showGridLines="0" view="pageBreakPreview" zoomScaleSheetLayoutView="100" workbookViewId="0" topLeftCell="A1">
      <selection activeCell="E230" sqref="E230:F23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5" t="s">
        <v>501</v>
      </c>
      <c r="C1" s="186"/>
      <c r="D1" s="186"/>
      <c r="E1" s="186"/>
      <c r="F1" s="186"/>
      <c r="G1" s="186"/>
      <c r="H1" s="186"/>
      <c r="I1" s="224"/>
      <c r="J1" s="224"/>
      <c r="K1" s="224"/>
      <c r="L1" s="224"/>
      <c r="M1" s="224"/>
      <c r="N1" s="224"/>
    </row>
    <row r="2" spans="2:14" ht="24.75" customHeight="1" thickBot="1">
      <c r="B2" s="187" t="s">
        <v>455</v>
      </c>
      <c r="C2" s="186"/>
      <c r="D2" s="186"/>
      <c r="E2" s="186"/>
      <c r="F2" s="186"/>
      <c r="G2" s="186"/>
      <c r="H2" s="186"/>
      <c r="I2" s="249"/>
      <c r="J2" s="249"/>
      <c r="K2" s="249"/>
      <c r="L2" s="249"/>
      <c r="M2" s="249"/>
      <c r="N2" s="249"/>
    </row>
    <row r="3" spans="2:14" ht="21.75" customHeight="1">
      <c r="B3" s="497" t="s">
        <v>11</v>
      </c>
      <c r="C3" s="501" t="s">
        <v>502</v>
      </c>
      <c r="D3" s="502"/>
      <c r="E3" s="502"/>
      <c r="F3" s="502"/>
      <c r="G3" s="502"/>
      <c r="H3" s="502"/>
      <c r="I3" s="502"/>
      <c r="J3" s="502"/>
      <c r="K3" s="503"/>
      <c r="L3" s="510" t="s">
        <v>503</v>
      </c>
      <c r="M3" s="511"/>
      <c r="N3" s="512"/>
    </row>
    <row r="4" spans="2:14" ht="21.75" customHeight="1">
      <c r="B4" s="498"/>
      <c r="C4" s="504"/>
      <c r="D4" s="505"/>
      <c r="E4" s="505"/>
      <c r="F4" s="505"/>
      <c r="G4" s="505"/>
      <c r="H4" s="505"/>
      <c r="I4" s="505"/>
      <c r="J4" s="505"/>
      <c r="K4" s="506"/>
      <c r="L4" s="513"/>
      <c r="M4" s="514"/>
      <c r="N4" s="514"/>
    </row>
    <row r="5" spans="2:14" ht="21.75" customHeight="1">
      <c r="B5" s="498"/>
      <c r="C5" s="515" t="s">
        <v>456</v>
      </c>
      <c r="D5" s="517" t="s">
        <v>457</v>
      </c>
      <c r="E5" s="518"/>
      <c r="F5" s="495" t="s">
        <v>458</v>
      </c>
      <c r="G5" s="495" t="s">
        <v>459</v>
      </c>
      <c r="H5" s="495" t="s">
        <v>460</v>
      </c>
      <c r="I5" s="495" t="s">
        <v>461</v>
      </c>
      <c r="J5" s="495" t="s">
        <v>462</v>
      </c>
      <c r="K5" s="495" t="s">
        <v>463</v>
      </c>
      <c r="L5" s="495" t="s">
        <v>464</v>
      </c>
      <c r="M5" s="527" t="s">
        <v>465</v>
      </c>
      <c r="N5" s="528" t="s">
        <v>466</v>
      </c>
    </row>
    <row r="6" spans="2:14" ht="21.75" customHeight="1">
      <c r="B6" s="499" t="s">
        <v>131</v>
      </c>
      <c r="C6" s="516"/>
      <c r="D6" s="519"/>
      <c r="E6" s="520"/>
      <c r="F6" s="496"/>
      <c r="G6" s="496"/>
      <c r="H6" s="496"/>
      <c r="I6" s="496"/>
      <c r="J6" s="496"/>
      <c r="K6" s="496"/>
      <c r="L6" s="496"/>
      <c r="M6" s="492"/>
      <c r="N6" s="529"/>
    </row>
    <row r="7" spans="2:14" ht="21.75" customHeight="1">
      <c r="B7" s="499"/>
      <c r="C7" s="516"/>
      <c r="D7" s="521" t="s">
        <v>467</v>
      </c>
      <c r="E7" s="521" t="s">
        <v>468</v>
      </c>
      <c r="F7" s="496"/>
      <c r="G7" s="496"/>
      <c r="H7" s="496"/>
      <c r="I7" s="496"/>
      <c r="J7" s="496"/>
      <c r="K7" s="496"/>
      <c r="L7" s="496"/>
      <c r="M7" s="492"/>
      <c r="N7" s="529"/>
    </row>
    <row r="8" spans="2:14" ht="21.75" customHeight="1">
      <c r="B8" s="499"/>
      <c r="C8" s="524" t="s">
        <v>400</v>
      </c>
      <c r="D8" s="522"/>
      <c r="E8" s="523"/>
      <c r="F8" s="507" t="s">
        <v>469</v>
      </c>
      <c r="G8" s="378" t="s">
        <v>470</v>
      </c>
      <c r="H8" s="374" t="s">
        <v>471</v>
      </c>
      <c r="I8" s="493" t="s">
        <v>472</v>
      </c>
      <c r="J8" s="493" t="s">
        <v>473</v>
      </c>
      <c r="K8" s="507" t="s">
        <v>474</v>
      </c>
      <c r="L8" s="487" t="s">
        <v>475</v>
      </c>
      <c r="M8" s="368" t="s">
        <v>476</v>
      </c>
      <c r="N8" s="481" t="s">
        <v>477</v>
      </c>
    </row>
    <row r="9" spans="2:14" ht="21.75" customHeight="1">
      <c r="B9" s="499"/>
      <c r="C9" s="524"/>
      <c r="D9" s="490" t="s">
        <v>478</v>
      </c>
      <c r="E9" s="368" t="s">
        <v>479</v>
      </c>
      <c r="F9" s="507"/>
      <c r="G9" s="485"/>
      <c r="H9" s="492"/>
      <c r="I9" s="493"/>
      <c r="J9" s="493"/>
      <c r="K9" s="508"/>
      <c r="L9" s="488"/>
      <c r="M9" s="369"/>
      <c r="N9" s="482"/>
    </row>
    <row r="10" spans="2:14" ht="21.75" customHeight="1" thickBot="1">
      <c r="B10" s="500"/>
      <c r="C10" s="525"/>
      <c r="D10" s="430"/>
      <c r="E10" s="491"/>
      <c r="F10" s="526"/>
      <c r="G10" s="486"/>
      <c r="H10" s="375"/>
      <c r="I10" s="494"/>
      <c r="J10" s="494"/>
      <c r="K10" s="509"/>
      <c r="L10" s="489"/>
      <c r="M10" s="370"/>
      <c r="N10" s="483"/>
    </row>
    <row r="11" spans="2:14" ht="27" customHeight="1" hidden="1" thickBot="1">
      <c r="B11" s="203" t="s">
        <v>329</v>
      </c>
      <c r="C11" s="294">
        <f>SUM(D11:K11)</f>
        <v>2827</v>
      </c>
      <c r="D11" s="294">
        <v>652</v>
      </c>
      <c r="E11" s="294">
        <v>454</v>
      </c>
      <c r="F11" s="294">
        <v>441</v>
      </c>
      <c r="G11" s="294">
        <v>279</v>
      </c>
      <c r="H11" s="295">
        <v>478</v>
      </c>
      <c r="I11" s="296">
        <v>2</v>
      </c>
      <c r="J11" s="297">
        <v>0</v>
      </c>
      <c r="K11" s="296">
        <v>521</v>
      </c>
      <c r="L11" s="298" t="s">
        <v>480</v>
      </c>
      <c r="M11" s="299"/>
      <c r="N11" s="300" t="s">
        <v>504</v>
      </c>
    </row>
    <row r="12" spans="2:14" ht="27" customHeight="1" hidden="1">
      <c r="B12" s="203" t="s">
        <v>330</v>
      </c>
      <c r="C12" s="294">
        <f>SUM(D12:K12)</f>
        <v>2925</v>
      </c>
      <c r="D12" s="294">
        <v>774</v>
      </c>
      <c r="E12" s="294">
        <v>448</v>
      </c>
      <c r="F12" s="294">
        <v>447</v>
      </c>
      <c r="G12" s="294">
        <v>249</v>
      </c>
      <c r="H12" s="295">
        <v>384</v>
      </c>
      <c r="I12" s="296">
        <v>2</v>
      </c>
      <c r="J12" s="296">
        <v>23</v>
      </c>
      <c r="K12" s="296">
        <v>598</v>
      </c>
      <c r="L12" s="296">
        <v>2756</v>
      </c>
      <c r="M12" s="296">
        <v>102</v>
      </c>
      <c r="N12" s="296">
        <v>11360</v>
      </c>
    </row>
    <row r="13" spans="2:14" ht="27" customHeight="1" hidden="1">
      <c r="B13" s="203" t="s">
        <v>331</v>
      </c>
      <c r="C13" s="294">
        <f>SUM(D13:K13)</f>
        <v>2450</v>
      </c>
      <c r="D13" s="294">
        <v>713</v>
      </c>
      <c r="E13" s="294">
        <v>480</v>
      </c>
      <c r="F13" s="294">
        <v>383</v>
      </c>
      <c r="G13" s="294">
        <v>211</v>
      </c>
      <c r="H13" s="295">
        <v>243</v>
      </c>
      <c r="I13" s="297">
        <v>0</v>
      </c>
      <c r="J13" s="296">
        <v>420</v>
      </c>
      <c r="K13" s="301">
        <v>0</v>
      </c>
      <c r="L13" s="296">
        <v>3651</v>
      </c>
      <c r="M13" s="296">
        <v>73</v>
      </c>
      <c r="N13" s="296">
        <v>8155</v>
      </c>
    </row>
    <row r="14" spans="2:14" ht="13.5" customHeight="1" hidden="1">
      <c r="B14" s="203"/>
      <c r="C14" s="294"/>
      <c r="D14" s="294"/>
      <c r="E14" s="294"/>
      <c r="F14" s="294"/>
      <c r="G14" s="294"/>
      <c r="H14" s="295"/>
      <c r="I14" s="302"/>
      <c r="J14" s="302"/>
      <c r="K14" s="302"/>
      <c r="L14" s="302"/>
      <c r="M14" s="302"/>
      <c r="N14" s="302"/>
    </row>
    <row r="15" spans="2:14" ht="27" customHeight="1" hidden="1">
      <c r="B15" s="203" t="s">
        <v>332</v>
      </c>
      <c r="C15" s="303">
        <f aca="true" t="shared" si="0" ref="C15:C22">SUM(D15:K15)</f>
        <v>3058</v>
      </c>
      <c r="D15" s="303">
        <v>689</v>
      </c>
      <c r="E15" s="294">
        <v>427</v>
      </c>
      <c r="F15" s="294">
        <v>338</v>
      </c>
      <c r="G15" s="294">
        <v>261</v>
      </c>
      <c r="H15" s="295">
        <v>879</v>
      </c>
      <c r="I15" s="296">
        <v>1</v>
      </c>
      <c r="J15" s="296">
        <v>460</v>
      </c>
      <c r="K15" s="296">
        <v>3</v>
      </c>
      <c r="L15" s="296">
        <v>51138</v>
      </c>
      <c r="M15" s="296">
        <v>4153</v>
      </c>
      <c r="N15" s="296">
        <v>17157</v>
      </c>
    </row>
    <row r="16" spans="2:14" ht="27" customHeight="1" hidden="1">
      <c r="B16" s="203" t="s">
        <v>317</v>
      </c>
      <c r="C16" s="303">
        <f t="shared" si="0"/>
        <v>2306</v>
      </c>
      <c r="D16" s="303">
        <v>558</v>
      </c>
      <c r="E16" s="294">
        <v>353</v>
      </c>
      <c r="F16" s="294">
        <v>393</v>
      </c>
      <c r="G16" s="294">
        <v>175</v>
      </c>
      <c r="H16" s="304">
        <v>216</v>
      </c>
      <c r="I16" s="301">
        <v>0</v>
      </c>
      <c r="J16" s="296">
        <v>341</v>
      </c>
      <c r="K16" s="296">
        <v>270</v>
      </c>
      <c r="L16" s="296">
        <v>21568</v>
      </c>
      <c r="M16" s="296">
        <v>670</v>
      </c>
      <c r="N16" s="296">
        <v>5329</v>
      </c>
    </row>
    <row r="17" spans="2:14" ht="27" customHeight="1" hidden="1">
      <c r="B17" s="203" t="s">
        <v>318</v>
      </c>
      <c r="C17" s="303">
        <f t="shared" si="0"/>
        <v>3002</v>
      </c>
      <c r="D17" s="303">
        <v>795</v>
      </c>
      <c r="E17" s="294">
        <v>352</v>
      </c>
      <c r="F17" s="294">
        <v>454</v>
      </c>
      <c r="G17" s="294">
        <v>172</v>
      </c>
      <c r="H17" s="295">
        <v>424</v>
      </c>
      <c r="I17" s="301">
        <v>0</v>
      </c>
      <c r="J17" s="296">
        <v>444</v>
      </c>
      <c r="K17" s="296">
        <v>361</v>
      </c>
      <c r="L17" s="296">
        <v>9645</v>
      </c>
      <c r="M17" s="296">
        <v>120</v>
      </c>
      <c r="N17" s="296">
        <v>6937</v>
      </c>
    </row>
    <row r="18" spans="2:14" ht="27" customHeight="1" hidden="1">
      <c r="B18" s="203" t="s">
        <v>319</v>
      </c>
      <c r="C18" s="303">
        <f t="shared" si="0"/>
        <v>2709</v>
      </c>
      <c r="D18" s="303">
        <v>844</v>
      </c>
      <c r="E18" s="294">
        <v>402</v>
      </c>
      <c r="F18" s="294">
        <v>386</v>
      </c>
      <c r="G18" s="294">
        <v>214</v>
      </c>
      <c r="H18" s="295">
        <v>858</v>
      </c>
      <c r="I18" s="301">
        <v>0</v>
      </c>
      <c r="J18" s="301">
        <v>0</v>
      </c>
      <c r="K18" s="296">
        <v>5</v>
      </c>
      <c r="L18" s="296">
        <v>31061</v>
      </c>
      <c r="M18" s="296">
        <v>593</v>
      </c>
      <c r="N18" s="296">
        <v>9720</v>
      </c>
    </row>
    <row r="19" spans="2:14" ht="27" customHeight="1" hidden="1">
      <c r="B19" s="203" t="s">
        <v>320</v>
      </c>
      <c r="C19" s="303">
        <f t="shared" si="0"/>
        <v>2819</v>
      </c>
      <c r="D19" s="303">
        <v>883</v>
      </c>
      <c r="E19" s="294">
        <v>356</v>
      </c>
      <c r="F19" s="294">
        <v>454</v>
      </c>
      <c r="G19" s="294">
        <v>211</v>
      </c>
      <c r="H19" s="295">
        <v>412</v>
      </c>
      <c r="I19" s="296">
        <v>2</v>
      </c>
      <c r="J19" s="296">
        <v>497</v>
      </c>
      <c r="K19" s="296">
        <v>4</v>
      </c>
      <c r="L19" s="296">
        <v>35832</v>
      </c>
      <c r="M19" s="296">
        <v>883</v>
      </c>
      <c r="N19" s="296">
        <v>9052</v>
      </c>
    </row>
    <row r="20" spans="2:14" ht="27" customHeight="1" hidden="1">
      <c r="B20" s="203" t="s">
        <v>368</v>
      </c>
      <c r="C20" s="303">
        <f t="shared" si="0"/>
        <v>2949</v>
      </c>
      <c r="D20" s="303">
        <f>SUM(D21:D24)</f>
        <v>847</v>
      </c>
      <c r="E20" s="303">
        <f aca="true" t="shared" si="1" ref="E20:K20">SUM(E21:E24)</f>
        <v>374</v>
      </c>
      <c r="F20" s="303">
        <f t="shared" si="1"/>
        <v>478</v>
      </c>
      <c r="G20" s="303">
        <f t="shared" si="1"/>
        <v>221</v>
      </c>
      <c r="H20" s="303">
        <f t="shared" si="1"/>
        <v>388</v>
      </c>
      <c r="I20" s="303">
        <f t="shared" si="1"/>
        <v>1</v>
      </c>
      <c r="J20" s="303">
        <f t="shared" si="1"/>
        <v>639</v>
      </c>
      <c r="K20" s="303">
        <f t="shared" si="1"/>
        <v>1</v>
      </c>
      <c r="L20" s="296">
        <v>35714</v>
      </c>
      <c r="M20" s="296">
        <v>917</v>
      </c>
      <c r="N20" s="296">
        <v>9429</v>
      </c>
    </row>
    <row r="21" spans="2:14" ht="27" customHeight="1" hidden="1">
      <c r="B21" s="203" t="s">
        <v>333</v>
      </c>
      <c r="C21" s="303">
        <f t="shared" si="0"/>
        <v>561</v>
      </c>
      <c r="D21" s="303">
        <v>166</v>
      </c>
      <c r="E21" s="303">
        <v>54</v>
      </c>
      <c r="F21" s="303">
        <v>94</v>
      </c>
      <c r="G21" s="303">
        <v>55</v>
      </c>
      <c r="H21" s="303">
        <v>80</v>
      </c>
      <c r="I21" s="303">
        <v>1</v>
      </c>
      <c r="J21" s="303">
        <v>111</v>
      </c>
      <c r="K21" s="305">
        <v>0</v>
      </c>
      <c r="L21" s="296">
        <v>10030</v>
      </c>
      <c r="M21" s="296">
        <v>181</v>
      </c>
      <c r="N21" s="296">
        <v>2908</v>
      </c>
    </row>
    <row r="22" spans="2:14" ht="27" customHeight="1" hidden="1">
      <c r="B22" s="203" t="s">
        <v>1</v>
      </c>
      <c r="C22" s="303">
        <f t="shared" si="0"/>
        <v>801</v>
      </c>
      <c r="D22" s="303">
        <v>228</v>
      </c>
      <c r="E22" s="303">
        <v>109</v>
      </c>
      <c r="F22" s="303">
        <v>123</v>
      </c>
      <c r="G22" s="303">
        <v>91</v>
      </c>
      <c r="H22" s="303">
        <v>103</v>
      </c>
      <c r="I22" s="305">
        <v>0</v>
      </c>
      <c r="J22" s="303">
        <v>147</v>
      </c>
      <c r="K22" s="305">
        <v>0</v>
      </c>
      <c r="L22" s="296">
        <v>11746</v>
      </c>
      <c r="M22" s="296">
        <v>264</v>
      </c>
      <c r="N22" s="296">
        <v>2396</v>
      </c>
    </row>
    <row r="23" spans="2:14" ht="27" customHeight="1" hidden="1">
      <c r="B23" s="203" t="s">
        <v>2</v>
      </c>
      <c r="C23" s="303">
        <v>842</v>
      </c>
      <c r="D23" s="303">
        <v>255</v>
      </c>
      <c r="E23" s="303">
        <v>130</v>
      </c>
      <c r="F23" s="303">
        <v>100</v>
      </c>
      <c r="G23" s="303">
        <v>42</v>
      </c>
      <c r="H23" s="303">
        <v>82</v>
      </c>
      <c r="I23" s="305">
        <v>0</v>
      </c>
      <c r="J23" s="303">
        <v>233</v>
      </c>
      <c r="K23" s="305">
        <v>0</v>
      </c>
      <c r="L23" s="296">
        <v>4948</v>
      </c>
      <c r="M23" s="296">
        <v>365</v>
      </c>
      <c r="N23" s="296">
        <v>2839</v>
      </c>
    </row>
    <row r="24" spans="2:14" ht="27" customHeight="1" hidden="1">
      <c r="B24" s="203" t="s">
        <v>334</v>
      </c>
      <c r="C24" s="303">
        <f>SUM(D24:K24)</f>
        <v>745</v>
      </c>
      <c r="D24" s="303">
        <v>198</v>
      </c>
      <c r="E24" s="303">
        <v>81</v>
      </c>
      <c r="F24" s="303">
        <v>161</v>
      </c>
      <c r="G24" s="303">
        <v>33</v>
      </c>
      <c r="H24" s="303">
        <v>123</v>
      </c>
      <c r="I24" s="305">
        <v>0</v>
      </c>
      <c r="J24" s="303">
        <v>148</v>
      </c>
      <c r="K24" s="303">
        <v>1</v>
      </c>
      <c r="L24" s="296">
        <v>8990</v>
      </c>
      <c r="M24" s="296">
        <v>107</v>
      </c>
      <c r="N24" s="296">
        <v>1286</v>
      </c>
    </row>
    <row r="25" spans="2:15" ht="27" customHeight="1" hidden="1">
      <c r="B25" s="208" t="s">
        <v>0</v>
      </c>
      <c r="C25" s="303">
        <f>SUM(C26:C37)</f>
        <v>2836</v>
      </c>
      <c r="D25" s="303">
        <f aca="true" t="shared" si="2" ref="D25:N25">SUM(D26:D37)</f>
        <v>770</v>
      </c>
      <c r="E25" s="303">
        <f t="shared" si="2"/>
        <v>356</v>
      </c>
      <c r="F25" s="303">
        <f t="shared" si="2"/>
        <v>451</v>
      </c>
      <c r="G25" s="303">
        <f t="shared" si="2"/>
        <v>166</v>
      </c>
      <c r="H25" s="303">
        <f t="shared" si="2"/>
        <v>403</v>
      </c>
      <c r="I25" s="305">
        <f t="shared" si="2"/>
        <v>0</v>
      </c>
      <c r="J25" s="303">
        <f t="shared" si="2"/>
        <v>689</v>
      </c>
      <c r="K25" s="306">
        <f t="shared" si="2"/>
        <v>1</v>
      </c>
      <c r="L25" s="303">
        <f t="shared" si="2"/>
        <v>42234</v>
      </c>
      <c r="M25" s="303">
        <f t="shared" si="2"/>
        <v>1237</v>
      </c>
      <c r="N25" s="303">
        <f t="shared" si="2"/>
        <v>11078.4</v>
      </c>
      <c r="O25" s="307"/>
    </row>
    <row r="26" spans="2:15" ht="27" customHeight="1" hidden="1">
      <c r="B26" s="211" t="s">
        <v>369</v>
      </c>
      <c r="C26" s="303">
        <f>SUM(D26:K26)</f>
        <v>198</v>
      </c>
      <c r="D26" s="303">
        <v>47</v>
      </c>
      <c r="E26" s="303">
        <v>19</v>
      </c>
      <c r="F26" s="303">
        <v>38</v>
      </c>
      <c r="G26" s="303">
        <v>5</v>
      </c>
      <c r="H26" s="303">
        <v>49</v>
      </c>
      <c r="I26" s="308">
        <v>0</v>
      </c>
      <c r="J26" s="309">
        <v>40</v>
      </c>
      <c r="K26" s="308">
        <v>0</v>
      </c>
      <c r="L26" s="309">
        <v>4537</v>
      </c>
      <c r="M26" s="309">
        <v>67</v>
      </c>
      <c r="N26" s="309">
        <v>769</v>
      </c>
      <c r="O26" s="307"/>
    </row>
    <row r="27" spans="2:15" ht="27" customHeight="1" hidden="1">
      <c r="B27" s="211" t="s">
        <v>370</v>
      </c>
      <c r="C27" s="303">
        <f>SUM(D27:K27)</f>
        <v>182</v>
      </c>
      <c r="D27" s="303">
        <v>56</v>
      </c>
      <c r="E27" s="303">
        <v>21</v>
      </c>
      <c r="F27" s="303">
        <v>29</v>
      </c>
      <c r="G27" s="303">
        <v>16</v>
      </c>
      <c r="H27" s="303">
        <v>27</v>
      </c>
      <c r="I27" s="308">
        <v>0</v>
      </c>
      <c r="J27" s="309">
        <v>33</v>
      </c>
      <c r="K27" s="308">
        <v>0</v>
      </c>
      <c r="L27" s="309">
        <v>3137</v>
      </c>
      <c r="M27" s="309">
        <v>282</v>
      </c>
      <c r="N27" s="309">
        <v>691</v>
      </c>
      <c r="O27" s="307"/>
    </row>
    <row r="28" spans="2:15" ht="27" customHeight="1" hidden="1">
      <c r="B28" s="212" t="s">
        <v>371</v>
      </c>
      <c r="C28" s="303">
        <f>SUM(D28:K28)</f>
        <v>203</v>
      </c>
      <c r="D28" s="303">
        <v>43</v>
      </c>
      <c r="E28" s="303">
        <v>19</v>
      </c>
      <c r="F28" s="303">
        <v>40</v>
      </c>
      <c r="G28" s="303">
        <v>11</v>
      </c>
      <c r="H28" s="303">
        <v>28</v>
      </c>
      <c r="I28" s="308">
        <v>0</v>
      </c>
      <c r="J28" s="309">
        <v>61</v>
      </c>
      <c r="K28" s="309">
        <v>1</v>
      </c>
      <c r="L28" s="309">
        <v>2550</v>
      </c>
      <c r="M28" s="309">
        <v>93</v>
      </c>
      <c r="N28" s="309">
        <v>572</v>
      </c>
      <c r="O28" s="307"/>
    </row>
    <row r="29" spans="2:15" ht="27" customHeight="1" hidden="1">
      <c r="B29" s="212" t="s">
        <v>372</v>
      </c>
      <c r="C29" s="310">
        <f aca="true" t="shared" si="3" ref="C29:C57">SUM(D29:K29)</f>
        <v>263</v>
      </c>
      <c r="D29" s="303">
        <v>58</v>
      </c>
      <c r="E29" s="303">
        <v>41</v>
      </c>
      <c r="F29" s="303">
        <v>35</v>
      </c>
      <c r="G29" s="303">
        <v>23</v>
      </c>
      <c r="H29" s="303">
        <v>38</v>
      </c>
      <c r="I29" s="308">
        <v>0</v>
      </c>
      <c r="J29" s="309">
        <v>68</v>
      </c>
      <c r="K29" s="308">
        <v>0</v>
      </c>
      <c r="L29" s="309">
        <v>689</v>
      </c>
      <c r="M29" s="309">
        <v>109</v>
      </c>
      <c r="N29" s="309">
        <v>1976.5</v>
      </c>
      <c r="O29" s="307"/>
    </row>
    <row r="30" spans="2:15" ht="27" customHeight="1" hidden="1">
      <c r="B30" s="212" t="s">
        <v>373</v>
      </c>
      <c r="C30" s="310">
        <f t="shared" si="3"/>
        <v>315</v>
      </c>
      <c r="D30" s="303">
        <v>72</v>
      </c>
      <c r="E30" s="303">
        <v>38</v>
      </c>
      <c r="F30" s="303">
        <v>39</v>
      </c>
      <c r="G30" s="303">
        <v>18</v>
      </c>
      <c r="H30" s="303">
        <v>47</v>
      </c>
      <c r="I30" s="308">
        <v>0</v>
      </c>
      <c r="J30" s="309">
        <v>101</v>
      </c>
      <c r="K30" s="308">
        <v>0</v>
      </c>
      <c r="L30" s="309">
        <v>2368</v>
      </c>
      <c r="M30" s="309">
        <v>94</v>
      </c>
      <c r="N30" s="309">
        <v>1295</v>
      </c>
      <c r="O30" s="307"/>
    </row>
    <row r="31" spans="2:15" ht="27" customHeight="1" hidden="1">
      <c r="B31" s="212" t="s">
        <v>374</v>
      </c>
      <c r="C31" s="310">
        <f t="shared" si="3"/>
        <v>214</v>
      </c>
      <c r="D31" s="303">
        <v>51</v>
      </c>
      <c r="E31" s="303">
        <v>20</v>
      </c>
      <c r="F31" s="303">
        <v>25</v>
      </c>
      <c r="G31" s="303">
        <v>22</v>
      </c>
      <c r="H31" s="303">
        <v>26</v>
      </c>
      <c r="I31" s="308">
        <v>0</v>
      </c>
      <c r="J31" s="309">
        <v>70</v>
      </c>
      <c r="K31" s="308">
        <v>0</v>
      </c>
      <c r="L31" s="309">
        <v>2110</v>
      </c>
      <c r="M31" s="309">
        <v>110</v>
      </c>
      <c r="N31" s="309">
        <v>755.4</v>
      </c>
      <c r="O31" s="307"/>
    </row>
    <row r="32" spans="2:15" ht="27" customHeight="1" hidden="1">
      <c r="B32" s="212" t="s">
        <v>375</v>
      </c>
      <c r="C32" s="310">
        <f t="shared" si="3"/>
        <v>329</v>
      </c>
      <c r="D32" s="303">
        <v>129</v>
      </c>
      <c r="E32" s="303">
        <v>32</v>
      </c>
      <c r="F32" s="303">
        <v>33</v>
      </c>
      <c r="G32" s="303">
        <v>24</v>
      </c>
      <c r="H32" s="303">
        <v>43</v>
      </c>
      <c r="I32" s="305">
        <v>0</v>
      </c>
      <c r="J32" s="303">
        <v>68</v>
      </c>
      <c r="K32" s="305">
        <v>0</v>
      </c>
      <c r="L32" s="303">
        <v>2888</v>
      </c>
      <c r="M32" s="303">
        <v>93</v>
      </c>
      <c r="N32" s="303">
        <v>1231</v>
      </c>
      <c r="O32" s="307"/>
    </row>
    <row r="33" spans="2:15" ht="27" customHeight="1" hidden="1">
      <c r="B33" s="212" t="s">
        <v>376</v>
      </c>
      <c r="C33" s="310">
        <f t="shared" si="3"/>
        <v>256</v>
      </c>
      <c r="D33" s="303">
        <v>81</v>
      </c>
      <c r="E33" s="303">
        <v>45</v>
      </c>
      <c r="F33" s="303">
        <v>33</v>
      </c>
      <c r="G33" s="303">
        <v>17</v>
      </c>
      <c r="H33" s="303">
        <v>33</v>
      </c>
      <c r="I33" s="305">
        <v>0</v>
      </c>
      <c r="J33" s="303">
        <v>47</v>
      </c>
      <c r="K33" s="305">
        <v>0</v>
      </c>
      <c r="L33" s="303">
        <v>3120</v>
      </c>
      <c r="M33" s="303">
        <v>56</v>
      </c>
      <c r="N33" s="303">
        <v>1309.5</v>
      </c>
      <c r="O33" s="307"/>
    </row>
    <row r="34" spans="2:15" ht="27" customHeight="1" hidden="1">
      <c r="B34" s="212" t="s">
        <v>377</v>
      </c>
      <c r="C34" s="310">
        <f t="shared" si="3"/>
        <v>212</v>
      </c>
      <c r="D34" s="303">
        <v>53</v>
      </c>
      <c r="E34" s="303">
        <v>39</v>
      </c>
      <c r="F34" s="303">
        <v>31</v>
      </c>
      <c r="G34" s="303">
        <v>5</v>
      </c>
      <c r="H34" s="303">
        <v>24</v>
      </c>
      <c r="I34" s="305">
        <v>0</v>
      </c>
      <c r="J34" s="303">
        <v>60</v>
      </c>
      <c r="K34" s="305">
        <v>0</v>
      </c>
      <c r="L34" s="303">
        <v>3529</v>
      </c>
      <c r="M34" s="303">
        <v>79</v>
      </c>
      <c r="N34" s="303">
        <v>716</v>
      </c>
      <c r="O34" s="307"/>
    </row>
    <row r="35" spans="2:15" ht="27" customHeight="1" hidden="1">
      <c r="B35" s="212" t="s">
        <v>378</v>
      </c>
      <c r="C35" s="310">
        <f t="shared" si="3"/>
        <v>224</v>
      </c>
      <c r="D35" s="303">
        <v>62</v>
      </c>
      <c r="E35" s="303">
        <v>28</v>
      </c>
      <c r="F35" s="303">
        <v>57</v>
      </c>
      <c r="G35" s="303">
        <v>6</v>
      </c>
      <c r="H35" s="303">
        <v>22</v>
      </c>
      <c r="I35" s="305">
        <v>0</v>
      </c>
      <c r="J35" s="303">
        <v>49</v>
      </c>
      <c r="K35" s="305">
        <v>0</v>
      </c>
      <c r="L35" s="303">
        <v>5593</v>
      </c>
      <c r="M35" s="303">
        <v>60</v>
      </c>
      <c r="N35" s="303">
        <v>561.5</v>
      </c>
      <c r="O35" s="307"/>
    </row>
    <row r="36" spans="2:15" ht="27" customHeight="1" hidden="1">
      <c r="B36" s="212" t="s">
        <v>379</v>
      </c>
      <c r="C36" s="310">
        <f t="shared" si="3"/>
        <v>197</v>
      </c>
      <c r="D36" s="303">
        <v>34</v>
      </c>
      <c r="E36" s="303">
        <v>26</v>
      </c>
      <c r="F36" s="303">
        <v>46</v>
      </c>
      <c r="G36" s="303">
        <v>8</v>
      </c>
      <c r="H36" s="303">
        <v>36</v>
      </c>
      <c r="I36" s="305">
        <v>0</v>
      </c>
      <c r="J36" s="303">
        <v>47</v>
      </c>
      <c r="K36" s="305">
        <v>0</v>
      </c>
      <c r="L36" s="303">
        <v>5762</v>
      </c>
      <c r="M36" s="303">
        <v>86</v>
      </c>
      <c r="N36" s="303">
        <v>922.5</v>
      </c>
      <c r="O36" s="307"/>
    </row>
    <row r="37" spans="2:14" ht="27" customHeight="1" hidden="1">
      <c r="B37" s="212" t="s">
        <v>380</v>
      </c>
      <c r="C37" s="310">
        <f t="shared" si="3"/>
        <v>243</v>
      </c>
      <c r="D37" s="303">
        <v>84</v>
      </c>
      <c r="E37" s="303">
        <v>28</v>
      </c>
      <c r="F37" s="303">
        <v>45</v>
      </c>
      <c r="G37" s="303">
        <v>11</v>
      </c>
      <c r="H37" s="303">
        <v>30</v>
      </c>
      <c r="I37" s="305">
        <v>0</v>
      </c>
      <c r="J37" s="303">
        <v>45</v>
      </c>
      <c r="K37" s="305">
        <v>0</v>
      </c>
      <c r="L37" s="303">
        <v>5951</v>
      </c>
      <c r="M37" s="303">
        <v>108</v>
      </c>
      <c r="N37" s="303">
        <v>279</v>
      </c>
    </row>
    <row r="38" spans="2:14" ht="25.5" customHeight="1" hidden="1">
      <c r="B38" s="284" t="s">
        <v>450</v>
      </c>
      <c r="C38" s="310">
        <f>SUM(C39:C50)</f>
        <v>5740</v>
      </c>
      <c r="D38" s="303">
        <f aca="true" t="shared" si="4" ref="D38:N38">SUM(D39:D50)</f>
        <v>804</v>
      </c>
      <c r="E38" s="303">
        <f t="shared" si="4"/>
        <v>408</v>
      </c>
      <c r="F38" s="303">
        <f t="shared" si="4"/>
        <v>525</v>
      </c>
      <c r="G38" s="303">
        <f t="shared" si="4"/>
        <v>146</v>
      </c>
      <c r="H38" s="303">
        <f t="shared" si="4"/>
        <v>445</v>
      </c>
      <c r="I38" s="311">
        <f t="shared" si="4"/>
        <v>0</v>
      </c>
      <c r="J38" s="303">
        <f t="shared" si="4"/>
        <v>502</v>
      </c>
      <c r="K38" s="311">
        <v>0</v>
      </c>
      <c r="L38" s="303">
        <f t="shared" si="4"/>
        <v>42867</v>
      </c>
      <c r="M38" s="303">
        <f t="shared" si="4"/>
        <v>689</v>
      </c>
      <c r="N38" s="303">
        <f t="shared" si="4"/>
        <v>7551.5</v>
      </c>
    </row>
    <row r="39" spans="2:14" ht="27" customHeight="1" hidden="1" thickBot="1">
      <c r="B39" s="212" t="s">
        <v>335</v>
      </c>
      <c r="C39" s="310">
        <f>SUM(D39:K39)</f>
        <v>1647</v>
      </c>
      <c r="D39" s="303">
        <v>48</v>
      </c>
      <c r="E39" s="303">
        <v>23</v>
      </c>
      <c r="F39" s="303">
        <v>29</v>
      </c>
      <c r="G39" s="303">
        <v>9</v>
      </c>
      <c r="H39" s="303">
        <v>37</v>
      </c>
      <c r="I39" s="312">
        <v>0</v>
      </c>
      <c r="J39" s="303">
        <v>37</v>
      </c>
      <c r="K39" s="311">
        <f aca="true" t="shared" si="5" ref="K39:K47">SUM(K40:K47)</f>
        <v>1464</v>
      </c>
      <c r="L39" s="303">
        <v>1027</v>
      </c>
      <c r="M39" s="303">
        <v>49</v>
      </c>
      <c r="N39" s="303">
        <v>442</v>
      </c>
    </row>
    <row r="40" spans="2:14" ht="25.5" customHeight="1" hidden="1" thickBot="1">
      <c r="B40" s="214" t="s">
        <v>76</v>
      </c>
      <c r="C40" s="310">
        <f t="shared" si="3"/>
        <v>955</v>
      </c>
      <c r="D40" s="303">
        <v>62</v>
      </c>
      <c r="E40" s="303">
        <v>25</v>
      </c>
      <c r="F40" s="303">
        <v>40</v>
      </c>
      <c r="G40" s="303">
        <v>9</v>
      </c>
      <c r="H40" s="303">
        <v>33</v>
      </c>
      <c r="I40" s="312">
        <v>0</v>
      </c>
      <c r="J40" s="303">
        <v>54</v>
      </c>
      <c r="K40" s="311">
        <f t="shared" si="5"/>
        <v>732</v>
      </c>
      <c r="L40" s="303">
        <v>1369</v>
      </c>
      <c r="M40" s="303">
        <v>106</v>
      </c>
      <c r="N40" s="303">
        <v>584</v>
      </c>
    </row>
    <row r="41" spans="2:14" ht="25.5" customHeight="1" hidden="1" thickBot="1">
      <c r="B41" s="214" t="s">
        <v>12</v>
      </c>
      <c r="C41" s="310">
        <f t="shared" si="3"/>
        <v>534</v>
      </c>
      <c r="D41" s="303">
        <v>36</v>
      </c>
      <c r="E41" s="303">
        <v>15</v>
      </c>
      <c r="F41" s="303">
        <v>43</v>
      </c>
      <c r="G41" s="303">
        <v>23</v>
      </c>
      <c r="H41" s="303">
        <v>26</v>
      </c>
      <c r="I41" s="312">
        <v>0</v>
      </c>
      <c r="J41" s="303">
        <v>25</v>
      </c>
      <c r="K41" s="311">
        <f t="shared" si="5"/>
        <v>366</v>
      </c>
      <c r="L41" s="303">
        <v>1444</v>
      </c>
      <c r="M41" s="303">
        <v>53</v>
      </c>
      <c r="N41" s="303">
        <v>1523.5</v>
      </c>
    </row>
    <row r="42" spans="2:14" ht="25.5" customHeight="1" hidden="1" thickBot="1">
      <c r="B42" s="215" t="s">
        <v>382</v>
      </c>
      <c r="C42" s="303">
        <f t="shared" si="3"/>
        <v>400</v>
      </c>
      <c r="D42" s="303">
        <v>54</v>
      </c>
      <c r="E42" s="303">
        <v>27</v>
      </c>
      <c r="F42" s="303">
        <v>45</v>
      </c>
      <c r="G42" s="303">
        <v>20</v>
      </c>
      <c r="H42" s="303">
        <v>27</v>
      </c>
      <c r="I42" s="312">
        <v>0</v>
      </c>
      <c r="J42" s="303">
        <v>44</v>
      </c>
      <c r="K42" s="311">
        <f t="shared" si="5"/>
        <v>183</v>
      </c>
      <c r="L42" s="303">
        <v>1249</v>
      </c>
      <c r="M42" s="303">
        <v>73</v>
      </c>
      <c r="N42" s="303">
        <v>714</v>
      </c>
    </row>
    <row r="43" spans="2:14" ht="25.5" customHeight="1" hidden="1" thickBot="1">
      <c r="B43" s="215" t="s">
        <v>78</v>
      </c>
      <c r="C43" s="303">
        <f t="shared" si="3"/>
        <v>303</v>
      </c>
      <c r="D43" s="303">
        <v>61</v>
      </c>
      <c r="E43" s="303">
        <v>30</v>
      </c>
      <c r="F43" s="303">
        <v>37</v>
      </c>
      <c r="G43" s="303">
        <v>10</v>
      </c>
      <c r="H43" s="303">
        <v>19</v>
      </c>
      <c r="I43" s="312">
        <v>0</v>
      </c>
      <c r="J43" s="303">
        <v>52</v>
      </c>
      <c r="K43" s="311">
        <f t="shared" si="5"/>
        <v>94</v>
      </c>
      <c r="L43" s="303">
        <v>1184</v>
      </c>
      <c r="M43" s="303">
        <v>34</v>
      </c>
      <c r="N43" s="303">
        <v>365</v>
      </c>
    </row>
    <row r="44" spans="2:14" ht="25.5" customHeight="1" hidden="1" thickBot="1">
      <c r="B44" s="215" t="s">
        <v>79</v>
      </c>
      <c r="C44" s="303">
        <f t="shared" si="3"/>
        <v>284</v>
      </c>
      <c r="D44" s="303">
        <v>52</v>
      </c>
      <c r="E44" s="303">
        <v>33</v>
      </c>
      <c r="F44" s="303">
        <v>42</v>
      </c>
      <c r="G44" s="303">
        <v>12</v>
      </c>
      <c r="H44" s="303">
        <v>47</v>
      </c>
      <c r="I44" s="312">
        <v>0</v>
      </c>
      <c r="J44" s="303">
        <v>51</v>
      </c>
      <c r="K44" s="311">
        <f t="shared" si="5"/>
        <v>47</v>
      </c>
      <c r="L44" s="303">
        <v>3494</v>
      </c>
      <c r="M44" s="303">
        <v>70</v>
      </c>
      <c r="N44" s="303">
        <v>1059</v>
      </c>
    </row>
    <row r="45" spans="2:25" ht="25.5" customHeight="1" hidden="1">
      <c r="B45" s="215" t="s">
        <v>80</v>
      </c>
      <c r="C45" s="303">
        <f t="shared" si="3"/>
        <v>299</v>
      </c>
      <c r="D45" s="303">
        <v>104</v>
      </c>
      <c r="E45" s="303">
        <v>37</v>
      </c>
      <c r="F45" s="303">
        <v>42</v>
      </c>
      <c r="G45" s="303">
        <v>10</v>
      </c>
      <c r="H45" s="303">
        <v>37</v>
      </c>
      <c r="I45" s="311">
        <v>0</v>
      </c>
      <c r="J45" s="303">
        <v>45</v>
      </c>
      <c r="K45" s="311">
        <f t="shared" si="5"/>
        <v>24</v>
      </c>
      <c r="L45" s="303">
        <v>6717</v>
      </c>
      <c r="M45" s="303">
        <v>58</v>
      </c>
      <c r="N45" s="303">
        <v>818</v>
      </c>
      <c r="Q45" s="313"/>
      <c r="R45" s="313"/>
      <c r="S45" s="313"/>
      <c r="T45" s="313"/>
      <c r="U45" s="313"/>
      <c r="V45" s="313"/>
      <c r="W45" s="313"/>
      <c r="X45" s="313"/>
      <c r="Y45" s="313"/>
    </row>
    <row r="46" spans="2:25" ht="25.5" customHeight="1" hidden="1">
      <c r="B46" s="215" t="s">
        <v>13</v>
      </c>
      <c r="C46" s="303">
        <v>261</v>
      </c>
      <c r="D46" s="303">
        <v>76</v>
      </c>
      <c r="E46" s="303">
        <v>34</v>
      </c>
      <c r="F46" s="303">
        <v>50</v>
      </c>
      <c r="G46" s="303">
        <v>14</v>
      </c>
      <c r="H46" s="303">
        <v>52</v>
      </c>
      <c r="I46" s="311">
        <v>0</v>
      </c>
      <c r="J46" s="303">
        <v>35</v>
      </c>
      <c r="K46" s="311">
        <f t="shared" si="5"/>
        <v>12</v>
      </c>
      <c r="L46" s="303">
        <v>5089</v>
      </c>
      <c r="M46" s="303">
        <v>47</v>
      </c>
      <c r="N46" s="303">
        <v>672</v>
      </c>
      <c r="Q46" s="313"/>
      <c r="R46" s="313"/>
      <c r="S46" s="313"/>
      <c r="T46" s="313"/>
      <c r="U46" s="313"/>
      <c r="V46" s="313"/>
      <c r="W46" s="313"/>
      <c r="X46" s="313"/>
      <c r="Y46" s="313"/>
    </row>
    <row r="47" spans="2:25" ht="25.5" customHeight="1" hidden="1">
      <c r="B47" s="215" t="s">
        <v>81</v>
      </c>
      <c r="C47" s="303">
        <v>232</v>
      </c>
      <c r="D47" s="303">
        <v>62</v>
      </c>
      <c r="E47" s="303">
        <v>47</v>
      </c>
      <c r="F47" s="303">
        <v>32</v>
      </c>
      <c r="G47" s="303">
        <v>12</v>
      </c>
      <c r="H47" s="303">
        <v>38</v>
      </c>
      <c r="I47" s="311">
        <v>0</v>
      </c>
      <c r="J47" s="303">
        <v>41</v>
      </c>
      <c r="K47" s="311">
        <f t="shared" si="5"/>
        <v>6</v>
      </c>
      <c r="L47" s="303">
        <v>7543</v>
      </c>
      <c r="M47" s="303">
        <v>67</v>
      </c>
      <c r="N47" s="303">
        <v>520</v>
      </c>
      <c r="Q47" s="313"/>
      <c r="R47" s="313"/>
      <c r="S47" s="313"/>
      <c r="T47" s="313"/>
      <c r="U47" s="313"/>
      <c r="V47" s="313"/>
      <c r="W47" s="313"/>
      <c r="X47" s="313"/>
      <c r="Y47" s="313"/>
    </row>
    <row r="48" spans="2:25" ht="25.5" customHeight="1" hidden="1">
      <c r="B48" s="215" t="s">
        <v>82</v>
      </c>
      <c r="C48" s="303">
        <f t="shared" si="3"/>
        <v>289</v>
      </c>
      <c r="D48" s="303">
        <v>90</v>
      </c>
      <c r="E48" s="303">
        <v>51</v>
      </c>
      <c r="F48" s="303">
        <v>62</v>
      </c>
      <c r="G48" s="303">
        <v>7</v>
      </c>
      <c r="H48" s="303">
        <v>40</v>
      </c>
      <c r="I48" s="311">
        <v>0</v>
      </c>
      <c r="J48" s="303">
        <v>39</v>
      </c>
      <c r="K48" s="311">
        <v>0</v>
      </c>
      <c r="L48" s="303">
        <v>6610</v>
      </c>
      <c r="M48" s="303">
        <v>38</v>
      </c>
      <c r="N48" s="303">
        <v>423</v>
      </c>
      <c r="Q48" s="313"/>
      <c r="R48" s="313"/>
      <c r="S48" s="313"/>
      <c r="T48" s="313"/>
      <c r="U48" s="313"/>
      <c r="V48" s="313"/>
      <c r="W48" s="313"/>
      <c r="X48" s="313"/>
      <c r="Y48" s="313"/>
    </row>
    <row r="49" spans="2:25" ht="25.5" customHeight="1" hidden="1">
      <c r="B49" s="215" t="s">
        <v>83</v>
      </c>
      <c r="C49" s="303">
        <f t="shared" si="3"/>
        <v>293</v>
      </c>
      <c r="D49" s="303">
        <v>83</v>
      </c>
      <c r="E49" s="303">
        <v>44</v>
      </c>
      <c r="F49" s="303">
        <v>58</v>
      </c>
      <c r="G49" s="303">
        <v>9</v>
      </c>
      <c r="H49" s="303">
        <v>48</v>
      </c>
      <c r="I49" s="311">
        <v>0</v>
      </c>
      <c r="J49" s="303">
        <v>51</v>
      </c>
      <c r="K49" s="311">
        <v>0</v>
      </c>
      <c r="L49" s="303">
        <v>4768</v>
      </c>
      <c r="M49" s="303">
        <v>52</v>
      </c>
      <c r="N49" s="303">
        <v>298</v>
      </c>
      <c r="Q49" s="313"/>
      <c r="R49" s="313"/>
      <c r="S49" s="313"/>
      <c r="T49" s="313"/>
      <c r="U49" s="313"/>
      <c r="V49" s="313"/>
      <c r="W49" s="313"/>
      <c r="X49" s="313"/>
      <c r="Y49" s="313"/>
    </row>
    <row r="50" spans="2:25" ht="25.5" customHeight="1" hidden="1">
      <c r="B50" s="215" t="s">
        <v>84</v>
      </c>
      <c r="C50" s="303">
        <f t="shared" si="3"/>
        <v>243</v>
      </c>
      <c r="D50" s="303">
        <v>76</v>
      </c>
      <c r="E50" s="303">
        <v>42</v>
      </c>
      <c r="F50" s="303">
        <v>45</v>
      </c>
      <c r="G50" s="303">
        <v>11</v>
      </c>
      <c r="H50" s="303">
        <v>41</v>
      </c>
      <c r="I50" s="311">
        <v>0</v>
      </c>
      <c r="J50" s="303">
        <v>28</v>
      </c>
      <c r="K50" s="311">
        <v>0</v>
      </c>
      <c r="L50" s="303">
        <v>2373</v>
      </c>
      <c r="M50" s="303">
        <v>42</v>
      </c>
      <c r="N50" s="303">
        <v>133</v>
      </c>
      <c r="Q50" s="313"/>
      <c r="R50" s="313"/>
      <c r="S50" s="313"/>
      <c r="T50" s="313"/>
      <c r="U50" s="313"/>
      <c r="V50" s="313"/>
      <c r="W50" s="313"/>
      <c r="X50" s="313"/>
      <c r="Y50" s="313"/>
    </row>
    <row r="51" spans="2:25" ht="25.5" customHeight="1" hidden="1">
      <c r="B51" s="213" t="s">
        <v>383</v>
      </c>
      <c r="C51" s="303">
        <f>SUM(C52:C63)</f>
        <v>3177</v>
      </c>
      <c r="D51" s="303">
        <f aca="true" t="shared" si="6" ref="D51:N51">SUM(D52:D63)</f>
        <v>694</v>
      </c>
      <c r="E51" s="303">
        <f t="shared" si="6"/>
        <v>562</v>
      </c>
      <c r="F51" s="303">
        <f t="shared" si="6"/>
        <v>627</v>
      </c>
      <c r="G51" s="303">
        <f t="shared" si="6"/>
        <v>189</v>
      </c>
      <c r="H51" s="303">
        <f t="shared" si="6"/>
        <v>559</v>
      </c>
      <c r="I51" s="311">
        <f t="shared" si="6"/>
        <v>0</v>
      </c>
      <c r="J51" s="303">
        <f t="shared" si="6"/>
        <v>541</v>
      </c>
      <c r="K51" s="306">
        <f t="shared" si="6"/>
        <v>5</v>
      </c>
      <c r="L51" s="303">
        <f t="shared" si="6"/>
        <v>41991</v>
      </c>
      <c r="M51" s="303">
        <f t="shared" si="6"/>
        <v>349</v>
      </c>
      <c r="N51" s="303">
        <f t="shared" si="6"/>
        <v>8834</v>
      </c>
      <c r="Q51" s="313"/>
      <c r="R51" s="313"/>
      <c r="S51" s="313"/>
      <c r="T51" s="313"/>
      <c r="U51" s="313"/>
      <c r="V51" s="313"/>
      <c r="W51" s="313"/>
      <c r="X51" s="313"/>
      <c r="Y51" s="313"/>
    </row>
    <row r="52" spans="2:25" ht="25.5" customHeight="1" hidden="1">
      <c r="B52" s="215" t="s">
        <v>384</v>
      </c>
      <c r="C52" s="303">
        <f t="shared" si="3"/>
        <v>219</v>
      </c>
      <c r="D52" s="303">
        <v>52</v>
      </c>
      <c r="E52" s="303">
        <v>28</v>
      </c>
      <c r="F52" s="303">
        <v>52</v>
      </c>
      <c r="G52" s="303">
        <v>9</v>
      </c>
      <c r="H52" s="303">
        <v>40</v>
      </c>
      <c r="I52" s="311">
        <v>0</v>
      </c>
      <c r="J52" s="303">
        <v>38</v>
      </c>
      <c r="K52" s="311">
        <v>0</v>
      </c>
      <c r="L52" s="303">
        <v>919</v>
      </c>
      <c r="M52" s="303">
        <v>11</v>
      </c>
      <c r="N52" s="303">
        <v>243</v>
      </c>
      <c r="Q52" s="313"/>
      <c r="R52" s="313"/>
      <c r="S52" s="313"/>
      <c r="T52" s="313"/>
      <c r="U52" s="313"/>
      <c r="V52" s="313"/>
      <c r="W52" s="313"/>
      <c r="X52" s="313"/>
      <c r="Y52" s="313"/>
    </row>
    <row r="53" spans="2:25" ht="25.5" customHeight="1" hidden="1">
      <c r="B53" s="215" t="s">
        <v>87</v>
      </c>
      <c r="C53" s="303">
        <f t="shared" si="3"/>
        <v>156</v>
      </c>
      <c r="D53" s="303">
        <v>31</v>
      </c>
      <c r="E53" s="303">
        <v>20</v>
      </c>
      <c r="F53" s="303">
        <v>31</v>
      </c>
      <c r="G53" s="303">
        <v>11</v>
      </c>
      <c r="H53" s="303">
        <v>32</v>
      </c>
      <c r="I53" s="311">
        <v>0</v>
      </c>
      <c r="J53" s="303">
        <v>30</v>
      </c>
      <c r="K53" s="306">
        <v>1</v>
      </c>
      <c r="L53" s="303">
        <v>952</v>
      </c>
      <c r="M53" s="303">
        <v>16</v>
      </c>
      <c r="N53" s="303">
        <v>268</v>
      </c>
      <c r="Q53" s="313"/>
      <c r="R53" s="313"/>
      <c r="S53" s="313"/>
      <c r="T53" s="313"/>
      <c r="U53" s="313"/>
      <c r="V53" s="313"/>
      <c r="W53" s="313"/>
      <c r="X53" s="313"/>
      <c r="Y53" s="313"/>
    </row>
    <row r="54" spans="2:25" ht="25.5" customHeight="1" hidden="1">
      <c r="B54" s="215" t="s">
        <v>88</v>
      </c>
      <c r="C54" s="303">
        <f t="shared" si="3"/>
        <v>194</v>
      </c>
      <c r="D54" s="303">
        <v>44</v>
      </c>
      <c r="E54" s="303">
        <v>20</v>
      </c>
      <c r="F54" s="303">
        <v>49</v>
      </c>
      <c r="G54" s="303">
        <v>8</v>
      </c>
      <c r="H54" s="303">
        <v>36</v>
      </c>
      <c r="I54" s="311">
        <v>0</v>
      </c>
      <c r="J54" s="303">
        <v>37</v>
      </c>
      <c r="K54" s="311">
        <v>0</v>
      </c>
      <c r="L54" s="303">
        <v>1090</v>
      </c>
      <c r="M54" s="303">
        <v>31</v>
      </c>
      <c r="N54" s="303">
        <v>753</v>
      </c>
      <c r="Q54" s="313"/>
      <c r="R54" s="313"/>
      <c r="S54" s="313"/>
      <c r="T54" s="313"/>
      <c r="U54" s="313"/>
      <c r="V54" s="313"/>
      <c r="W54" s="313"/>
      <c r="X54" s="313"/>
      <c r="Y54" s="313"/>
    </row>
    <row r="55" spans="2:25" ht="25.5" customHeight="1" hidden="1">
      <c r="B55" s="215" t="s">
        <v>382</v>
      </c>
      <c r="C55" s="303">
        <f t="shared" si="3"/>
        <v>261</v>
      </c>
      <c r="D55" s="303">
        <v>51</v>
      </c>
      <c r="E55" s="303">
        <v>48</v>
      </c>
      <c r="F55" s="303">
        <v>57</v>
      </c>
      <c r="G55" s="303">
        <v>14</v>
      </c>
      <c r="H55" s="303">
        <v>46</v>
      </c>
      <c r="I55" s="311">
        <v>0</v>
      </c>
      <c r="J55" s="303">
        <v>45</v>
      </c>
      <c r="K55" s="311">
        <v>0</v>
      </c>
      <c r="L55" s="303">
        <v>2005</v>
      </c>
      <c r="M55" s="303">
        <v>38</v>
      </c>
      <c r="N55" s="303">
        <v>403</v>
      </c>
      <c r="Q55" s="313"/>
      <c r="R55" s="313"/>
      <c r="S55" s="313"/>
      <c r="T55" s="313"/>
      <c r="U55" s="313"/>
      <c r="V55" s="313"/>
      <c r="W55" s="313"/>
      <c r="X55" s="313"/>
      <c r="Y55" s="313"/>
    </row>
    <row r="56" spans="2:25" ht="25.5" customHeight="1" hidden="1">
      <c r="B56" s="215" t="s">
        <v>78</v>
      </c>
      <c r="C56" s="303">
        <f t="shared" si="3"/>
        <v>247</v>
      </c>
      <c r="D56" s="303">
        <v>40</v>
      </c>
      <c r="E56" s="303">
        <v>31</v>
      </c>
      <c r="F56" s="303">
        <v>58</v>
      </c>
      <c r="G56" s="303">
        <v>20</v>
      </c>
      <c r="H56" s="303">
        <v>47</v>
      </c>
      <c r="I56" s="311">
        <v>0</v>
      </c>
      <c r="J56" s="303">
        <v>51</v>
      </c>
      <c r="K56" s="311">
        <v>0</v>
      </c>
      <c r="L56" s="303">
        <v>2242</v>
      </c>
      <c r="M56" s="303">
        <v>25</v>
      </c>
      <c r="N56" s="303">
        <v>184</v>
      </c>
      <c r="Q56" s="313"/>
      <c r="R56" s="313"/>
      <c r="S56" s="313"/>
      <c r="T56" s="313"/>
      <c r="U56" s="313"/>
      <c r="V56" s="313"/>
      <c r="W56" s="313"/>
      <c r="X56" s="313"/>
      <c r="Y56" s="313"/>
    </row>
    <row r="57" spans="2:25" ht="25.5" customHeight="1" hidden="1">
      <c r="B57" s="215" t="s">
        <v>79</v>
      </c>
      <c r="C57" s="303">
        <f t="shared" si="3"/>
        <v>281</v>
      </c>
      <c r="D57" s="303">
        <v>64</v>
      </c>
      <c r="E57" s="303">
        <v>43</v>
      </c>
      <c r="F57" s="303">
        <v>50</v>
      </c>
      <c r="G57" s="303">
        <v>24</v>
      </c>
      <c r="H57" s="303">
        <v>44</v>
      </c>
      <c r="I57" s="311">
        <v>0</v>
      </c>
      <c r="J57" s="303">
        <v>56</v>
      </c>
      <c r="K57" s="311">
        <v>0</v>
      </c>
      <c r="L57" s="303">
        <v>4643</v>
      </c>
      <c r="M57" s="303">
        <v>29</v>
      </c>
      <c r="N57" s="303">
        <v>451</v>
      </c>
      <c r="Q57" s="313"/>
      <c r="R57" s="313"/>
      <c r="S57" s="313"/>
      <c r="T57" s="313"/>
      <c r="U57" s="313"/>
      <c r="V57" s="313"/>
      <c r="W57" s="313"/>
      <c r="X57" s="313"/>
      <c r="Y57" s="313"/>
    </row>
    <row r="58" spans="2:25" ht="25.5" customHeight="1" hidden="1">
      <c r="B58" s="215" t="s">
        <v>80</v>
      </c>
      <c r="C58" s="303">
        <v>358</v>
      </c>
      <c r="D58" s="303">
        <v>107</v>
      </c>
      <c r="E58" s="303">
        <v>57</v>
      </c>
      <c r="F58" s="303">
        <v>60</v>
      </c>
      <c r="G58" s="303">
        <v>18</v>
      </c>
      <c r="H58" s="303">
        <v>71</v>
      </c>
      <c r="I58" s="311">
        <v>0</v>
      </c>
      <c r="J58" s="303">
        <v>45</v>
      </c>
      <c r="K58" s="311">
        <v>0</v>
      </c>
      <c r="L58" s="303">
        <v>3339</v>
      </c>
      <c r="M58" s="303">
        <v>26</v>
      </c>
      <c r="N58" s="303">
        <v>898</v>
      </c>
      <c r="Q58" s="313"/>
      <c r="R58" s="313"/>
      <c r="S58" s="313"/>
      <c r="T58" s="313"/>
      <c r="U58" s="313"/>
      <c r="V58" s="313"/>
      <c r="W58" s="313"/>
      <c r="X58" s="313"/>
      <c r="Y58" s="313"/>
    </row>
    <row r="59" spans="2:25" ht="25.5" customHeight="1" hidden="1">
      <c r="B59" s="215" t="s">
        <v>13</v>
      </c>
      <c r="C59" s="303">
        <v>303</v>
      </c>
      <c r="D59" s="311">
        <v>69</v>
      </c>
      <c r="E59" s="311">
        <v>64</v>
      </c>
      <c r="F59" s="311">
        <v>52</v>
      </c>
      <c r="G59" s="311">
        <v>13</v>
      </c>
      <c r="H59" s="311">
        <v>65</v>
      </c>
      <c r="I59" s="311">
        <v>0</v>
      </c>
      <c r="J59" s="311">
        <v>40</v>
      </c>
      <c r="K59" s="311">
        <v>0</v>
      </c>
      <c r="L59" s="303">
        <v>4853</v>
      </c>
      <c r="M59" s="303">
        <v>37</v>
      </c>
      <c r="N59" s="303">
        <v>1780</v>
      </c>
      <c r="Q59" s="313"/>
      <c r="R59" s="313"/>
      <c r="S59" s="313"/>
      <c r="T59" s="313"/>
      <c r="U59" s="313"/>
      <c r="V59" s="313"/>
      <c r="W59" s="313"/>
      <c r="X59" s="313"/>
      <c r="Y59" s="313"/>
    </row>
    <row r="60" spans="2:25" ht="25.5" customHeight="1" hidden="1">
      <c r="B60" s="215" t="s">
        <v>81</v>
      </c>
      <c r="C60" s="310">
        <v>253</v>
      </c>
      <c r="D60" s="311">
        <v>76</v>
      </c>
      <c r="E60" s="311">
        <v>51</v>
      </c>
      <c r="F60" s="311">
        <v>35</v>
      </c>
      <c r="G60" s="311">
        <v>15</v>
      </c>
      <c r="H60" s="311">
        <v>38</v>
      </c>
      <c r="I60" s="311">
        <v>0</v>
      </c>
      <c r="J60" s="311">
        <v>38</v>
      </c>
      <c r="K60" s="311">
        <v>0</v>
      </c>
      <c r="L60" s="303">
        <v>9050</v>
      </c>
      <c r="M60" s="303">
        <v>43</v>
      </c>
      <c r="N60" s="303">
        <v>1275</v>
      </c>
      <c r="Q60" s="313"/>
      <c r="R60" s="313"/>
      <c r="S60" s="313"/>
      <c r="T60" s="313"/>
      <c r="U60" s="313"/>
      <c r="V60" s="313"/>
      <c r="W60" s="313"/>
      <c r="X60" s="313"/>
      <c r="Y60" s="313"/>
    </row>
    <row r="61" spans="2:25" ht="25.5" customHeight="1" hidden="1">
      <c r="B61" s="215" t="s">
        <v>82</v>
      </c>
      <c r="C61" s="310">
        <v>290</v>
      </c>
      <c r="D61" s="311">
        <v>42</v>
      </c>
      <c r="E61" s="311">
        <v>60</v>
      </c>
      <c r="F61" s="311">
        <v>65</v>
      </c>
      <c r="G61" s="311">
        <v>27</v>
      </c>
      <c r="H61" s="311">
        <v>40</v>
      </c>
      <c r="I61" s="311">
        <v>0</v>
      </c>
      <c r="J61" s="311">
        <v>53</v>
      </c>
      <c r="K61" s="311">
        <v>3</v>
      </c>
      <c r="L61" s="303">
        <v>6489</v>
      </c>
      <c r="M61" s="303">
        <v>35</v>
      </c>
      <c r="N61" s="303">
        <v>665</v>
      </c>
      <c r="Q61" s="313"/>
      <c r="R61" s="313"/>
      <c r="S61" s="313"/>
      <c r="T61" s="313"/>
      <c r="U61" s="313"/>
      <c r="V61" s="313"/>
      <c r="W61" s="313"/>
      <c r="X61" s="313"/>
      <c r="Y61" s="313"/>
    </row>
    <row r="62" spans="2:25" ht="25.5" customHeight="1" hidden="1">
      <c r="B62" s="215" t="s">
        <v>83</v>
      </c>
      <c r="C62" s="310">
        <v>347</v>
      </c>
      <c r="D62" s="311">
        <v>75</v>
      </c>
      <c r="E62" s="311">
        <v>84</v>
      </c>
      <c r="F62" s="311">
        <v>66</v>
      </c>
      <c r="G62" s="311">
        <v>9</v>
      </c>
      <c r="H62" s="311">
        <v>45</v>
      </c>
      <c r="I62" s="311">
        <v>0</v>
      </c>
      <c r="J62" s="311">
        <v>67</v>
      </c>
      <c r="K62" s="311">
        <v>1</v>
      </c>
      <c r="L62" s="303">
        <v>2091</v>
      </c>
      <c r="M62" s="303">
        <v>29</v>
      </c>
      <c r="N62" s="303">
        <v>1046</v>
      </c>
      <c r="Q62" s="313"/>
      <c r="R62" s="313"/>
      <c r="S62" s="313"/>
      <c r="T62" s="313"/>
      <c r="U62" s="313"/>
      <c r="V62" s="313"/>
      <c r="W62" s="313"/>
      <c r="X62" s="313"/>
      <c r="Y62" s="313"/>
    </row>
    <row r="63" spans="2:25" ht="25.5" customHeight="1" hidden="1">
      <c r="B63" s="215" t="s">
        <v>84</v>
      </c>
      <c r="C63" s="303">
        <f>SUM(D63:K63)</f>
        <v>268</v>
      </c>
      <c r="D63" s="311">
        <v>43</v>
      </c>
      <c r="E63" s="311">
        <v>56</v>
      </c>
      <c r="F63" s="311">
        <v>52</v>
      </c>
      <c r="G63" s="311">
        <v>21</v>
      </c>
      <c r="H63" s="311">
        <v>55</v>
      </c>
      <c r="I63" s="311">
        <v>0</v>
      </c>
      <c r="J63" s="311">
        <v>41</v>
      </c>
      <c r="K63" s="311">
        <v>0</v>
      </c>
      <c r="L63" s="303">
        <v>4318</v>
      </c>
      <c r="M63" s="303">
        <v>29</v>
      </c>
      <c r="N63" s="303">
        <v>868</v>
      </c>
      <c r="Q63" s="313"/>
      <c r="R63" s="313"/>
      <c r="S63" s="313"/>
      <c r="T63" s="313"/>
      <c r="U63" s="313"/>
      <c r="V63" s="313"/>
      <c r="W63" s="313"/>
      <c r="X63" s="313"/>
      <c r="Y63" s="313"/>
    </row>
    <row r="64" spans="2:25" ht="25.5" customHeight="1" hidden="1">
      <c r="B64" s="213" t="s">
        <v>321</v>
      </c>
      <c r="C64" s="303">
        <f>SUM(C65:C76)</f>
        <v>3524</v>
      </c>
      <c r="D64" s="311">
        <f>SUM(D65:D76)</f>
        <v>779</v>
      </c>
      <c r="E64" s="303">
        <f aca="true" t="shared" si="7" ref="E64:N64">SUM(E65:E76)</f>
        <v>650</v>
      </c>
      <c r="F64" s="311">
        <f t="shared" si="7"/>
        <v>702</v>
      </c>
      <c r="G64" s="303">
        <f t="shared" si="7"/>
        <v>205</v>
      </c>
      <c r="H64" s="311">
        <f t="shared" si="7"/>
        <v>607</v>
      </c>
      <c r="I64" s="303">
        <f t="shared" si="7"/>
        <v>1</v>
      </c>
      <c r="J64" s="311">
        <f t="shared" si="7"/>
        <v>575</v>
      </c>
      <c r="K64" s="303">
        <f t="shared" si="7"/>
        <v>5</v>
      </c>
      <c r="L64" s="311">
        <f t="shared" si="7"/>
        <v>48776</v>
      </c>
      <c r="M64" s="303">
        <f t="shared" si="7"/>
        <v>550</v>
      </c>
      <c r="N64" s="311">
        <f t="shared" si="7"/>
        <v>12104</v>
      </c>
      <c r="O64" s="303"/>
      <c r="Q64" s="313"/>
      <c r="R64" s="313"/>
      <c r="S64" s="313"/>
      <c r="T64" s="313"/>
      <c r="U64" s="313"/>
      <c r="V64" s="313"/>
      <c r="W64" s="313"/>
      <c r="X64" s="313"/>
      <c r="Y64" s="313"/>
    </row>
    <row r="65" spans="2:25" ht="25.5" customHeight="1" hidden="1">
      <c r="B65" s="215" t="s">
        <v>384</v>
      </c>
      <c r="C65" s="303">
        <f aca="true" t="shared" si="8" ref="C65:C70">SUM(D65:K65)</f>
        <v>270</v>
      </c>
      <c r="D65" s="311">
        <v>56</v>
      </c>
      <c r="E65" s="311">
        <v>54</v>
      </c>
      <c r="F65" s="311">
        <v>53</v>
      </c>
      <c r="G65" s="311">
        <v>16</v>
      </c>
      <c r="H65" s="311">
        <v>55</v>
      </c>
      <c r="I65" s="311">
        <v>0</v>
      </c>
      <c r="J65" s="311">
        <v>36</v>
      </c>
      <c r="K65" s="311">
        <v>0</v>
      </c>
      <c r="L65" s="303">
        <v>851</v>
      </c>
      <c r="M65" s="303">
        <v>48</v>
      </c>
      <c r="N65" s="303">
        <v>1561</v>
      </c>
      <c r="Q65" s="313"/>
      <c r="R65" s="313"/>
      <c r="S65" s="313"/>
      <c r="T65" s="313"/>
      <c r="U65" s="313"/>
      <c r="V65" s="313"/>
      <c r="W65" s="313"/>
      <c r="X65" s="313"/>
      <c r="Y65" s="313"/>
    </row>
    <row r="66" spans="2:25" ht="25.5" customHeight="1" hidden="1">
      <c r="B66" s="215" t="s">
        <v>87</v>
      </c>
      <c r="C66" s="310">
        <f t="shared" si="8"/>
        <v>184</v>
      </c>
      <c r="D66" s="311">
        <v>32</v>
      </c>
      <c r="E66" s="311">
        <v>19</v>
      </c>
      <c r="F66" s="311">
        <v>47</v>
      </c>
      <c r="G66" s="311">
        <v>9</v>
      </c>
      <c r="H66" s="311">
        <v>32</v>
      </c>
      <c r="I66" s="311">
        <v>0</v>
      </c>
      <c r="J66" s="311">
        <v>45</v>
      </c>
      <c r="K66" s="311">
        <v>0</v>
      </c>
      <c r="L66" s="303">
        <v>694</v>
      </c>
      <c r="M66" s="303">
        <v>21</v>
      </c>
      <c r="N66" s="303">
        <v>818</v>
      </c>
      <c r="Q66" s="313"/>
      <c r="R66" s="313"/>
      <c r="S66" s="313"/>
      <c r="T66" s="313"/>
      <c r="U66" s="313"/>
      <c r="V66" s="313"/>
      <c r="W66" s="313"/>
      <c r="X66" s="313"/>
      <c r="Y66" s="313"/>
    </row>
    <row r="67" spans="2:25" ht="25.5" customHeight="1" hidden="1">
      <c r="B67" s="215" t="s">
        <v>88</v>
      </c>
      <c r="C67" s="310">
        <f t="shared" si="8"/>
        <v>296</v>
      </c>
      <c r="D67" s="311">
        <v>66</v>
      </c>
      <c r="E67" s="311">
        <v>42</v>
      </c>
      <c r="F67" s="311">
        <v>68</v>
      </c>
      <c r="G67" s="311">
        <v>19</v>
      </c>
      <c r="H67" s="311">
        <v>52</v>
      </c>
      <c r="I67" s="311">
        <v>0</v>
      </c>
      <c r="J67" s="311">
        <v>47</v>
      </c>
      <c r="K67" s="311">
        <v>2</v>
      </c>
      <c r="L67" s="303">
        <v>1815</v>
      </c>
      <c r="M67" s="303">
        <v>39</v>
      </c>
      <c r="N67" s="303">
        <v>486</v>
      </c>
      <c r="Q67" s="313"/>
      <c r="R67" s="313"/>
      <c r="S67" s="313"/>
      <c r="T67" s="313"/>
      <c r="U67" s="313"/>
      <c r="V67" s="313"/>
      <c r="W67" s="313"/>
      <c r="X67" s="313"/>
      <c r="Y67" s="313"/>
    </row>
    <row r="68" spans="2:25" ht="25.5" customHeight="1" hidden="1">
      <c r="B68" s="215" t="s">
        <v>382</v>
      </c>
      <c r="C68" s="303">
        <f t="shared" si="8"/>
        <v>286</v>
      </c>
      <c r="D68" s="311">
        <v>58</v>
      </c>
      <c r="E68" s="311">
        <v>34</v>
      </c>
      <c r="F68" s="311">
        <v>77</v>
      </c>
      <c r="G68" s="311">
        <v>19</v>
      </c>
      <c r="H68" s="311">
        <v>47</v>
      </c>
      <c r="I68" s="311">
        <v>0</v>
      </c>
      <c r="J68" s="311">
        <v>50</v>
      </c>
      <c r="K68" s="311">
        <v>1</v>
      </c>
      <c r="L68" s="303">
        <v>1802</v>
      </c>
      <c r="M68" s="303">
        <v>20</v>
      </c>
      <c r="N68" s="303">
        <v>743</v>
      </c>
      <c r="Q68" s="313"/>
      <c r="R68" s="313"/>
      <c r="S68" s="313"/>
      <c r="T68" s="313"/>
      <c r="U68" s="313"/>
      <c r="V68" s="313"/>
      <c r="W68" s="313"/>
      <c r="X68" s="313"/>
      <c r="Y68" s="313"/>
    </row>
    <row r="69" spans="2:25" ht="25.5" customHeight="1" hidden="1">
      <c r="B69" s="215" t="s">
        <v>78</v>
      </c>
      <c r="C69" s="303">
        <f t="shared" si="8"/>
        <v>284</v>
      </c>
      <c r="D69" s="311">
        <v>58</v>
      </c>
      <c r="E69" s="311">
        <v>48</v>
      </c>
      <c r="F69" s="311">
        <v>61</v>
      </c>
      <c r="G69" s="311">
        <v>15</v>
      </c>
      <c r="H69" s="311">
        <v>43</v>
      </c>
      <c r="I69" s="311">
        <v>0</v>
      </c>
      <c r="J69" s="311">
        <v>58</v>
      </c>
      <c r="K69" s="311">
        <v>1</v>
      </c>
      <c r="L69" s="303">
        <v>6178</v>
      </c>
      <c r="M69" s="303">
        <v>44</v>
      </c>
      <c r="N69" s="303">
        <v>946</v>
      </c>
      <c r="Q69" s="313"/>
      <c r="R69" s="313"/>
      <c r="S69" s="313"/>
      <c r="T69" s="313"/>
      <c r="U69" s="313"/>
      <c r="V69" s="313"/>
      <c r="W69" s="313"/>
      <c r="X69" s="313"/>
      <c r="Y69" s="313"/>
    </row>
    <row r="70" spans="2:25" ht="25.5" customHeight="1" hidden="1">
      <c r="B70" s="215" t="s">
        <v>79</v>
      </c>
      <c r="C70" s="303">
        <f t="shared" si="8"/>
        <v>322</v>
      </c>
      <c r="D70" s="311">
        <v>60</v>
      </c>
      <c r="E70" s="311">
        <v>61</v>
      </c>
      <c r="F70" s="311">
        <v>57</v>
      </c>
      <c r="G70" s="311">
        <v>14</v>
      </c>
      <c r="H70" s="311">
        <v>70</v>
      </c>
      <c r="I70" s="311">
        <v>1</v>
      </c>
      <c r="J70" s="311">
        <v>59</v>
      </c>
      <c r="K70" s="311">
        <v>0</v>
      </c>
      <c r="L70" s="303">
        <v>5840</v>
      </c>
      <c r="M70" s="303">
        <v>35</v>
      </c>
      <c r="N70" s="303">
        <v>1282</v>
      </c>
      <c r="Q70" s="313"/>
      <c r="R70" s="313"/>
      <c r="S70" s="313"/>
      <c r="T70" s="313"/>
      <c r="U70" s="313"/>
      <c r="V70" s="313"/>
      <c r="W70" s="313"/>
      <c r="X70" s="313"/>
      <c r="Y70" s="313"/>
    </row>
    <row r="71" spans="2:25" ht="25.5" customHeight="1" hidden="1">
      <c r="B71" s="215" t="s">
        <v>80</v>
      </c>
      <c r="C71" s="303">
        <f>SUM(D71:J71)</f>
        <v>390</v>
      </c>
      <c r="D71" s="311">
        <v>110</v>
      </c>
      <c r="E71" s="311">
        <v>73</v>
      </c>
      <c r="F71" s="311">
        <v>47</v>
      </c>
      <c r="G71" s="311">
        <v>21</v>
      </c>
      <c r="H71" s="311">
        <v>67</v>
      </c>
      <c r="I71" s="311">
        <v>0</v>
      </c>
      <c r="J71" s="311">
        <v>72</v>
      </c>
      <c r="K71" s="311">
        <v>0</v>
      </c>
      <c r="L71" s="303">
        <v>4675</v>
      </c>
      <c r="M71" s="303">
        <v>56</v>
      </c>
      <c r="N71" s="303">
        <v>1255</v>
      </c>
      <c r="Q71" s="313"/>
      <c r="R71" s="313"/>
      <c r="S71" s="313"/>
      <c r="T71" s="313"/>
      <c r="U71" s="313"/>
      <c r="V71" s="313"/>
      <c r="W71" s="313"/>
      <c r="X71" s="313"/>
      <c r="Y71" s="313"/>
    </row>
    <row r="72" spans="2:25" ht="25.5" customHeight="1" hidden="1">
      <c r="B72" s="215" t="s">
        <v>13</v>
      </c>
      <c r="C72" s="303">
        <f>SUM(D72:J72)</f>
        <v>360</v>
      </c>
      <c r="D72" s="311">
        <v>87</v>
      </c>
      <c r="E72" s="311">
        <v>72</v>
      </c>
      <c r="F72" s="311">
        <v>57</v>
      </c>
      <c r="G72" s="311">
        <v>27</v>
      </c>
      <c r="H72" s="311">
        <v>57</v>
      </c>
      <c r="I72" s="311">
        <v>0</v>
      </c>
      <c r="J72" s="311">
        <v>60</v>
      </c>
      <c r="K72" s="311">
        <v>0</v>
      </c>
      <c r="L72" s="303">
        <v>5207</v>
      </c>
      <c r="M72" s="303">
        <v>53</v>
      </c>
      <c r="N72" s="303">
        <v>1799</v>
      </c>
      <c r="Q72" s="313"/>
      <c r="R72" s="313"/>
      <c r="S72" s="313"/>
      <c r="T72" s="313"/>
      <c r="U72" s="313"/>
      <c r="V72" s="313"/>
      <c r="W72" s="313"/>
      <c r="X72" s="313"/>
      <c r="Y72" s="313"/>
    </row>
    <row r="73" spans="2:25" ht="25.5" customHeight="1" hidden="1">
      <c r="B73" s="215" t="s">
        <v>81</v>
      </c>
      <c r="C73" s="303">
        <f>SUM(D73:K73)</f>
        <v>278</v>
      </c>
      <c r="D73" s="311">
        <v>53</v>
      </c>
      <c r="E73" s="311">
        <v>72</v>
      </c>
      <c r="F73" s="311">
        <v>48</v>
      </c>
      <c r="G73" s="311">
        <v>18</v>
      </c>
      <c r="H73" s="311">
        <v>48</v>
      </c>
      <c r="I73" s="311">
        <v>0</v>
      </c>
      <c r="J73" s="311">
        <v>39</v>
      </c>
      <c r="K73" s="311">
        <v>0</v>
      </c>
      <c r="L73" s="303">
        <v>6806</v>
      </c>
      <c r="M73" s="303">
        <v>62</v>
      </c>
      <c r="N73" s="303">
        <v>901</v>
      </c>
      <c r="Q73" s="313"/>
      <c r="R73" s="313"/>
      <c r="S73" s="313"/>
      <c r="T73" s="313"/>
      <c r="U73" s="313"/>
      <c r="V73" s="313"/>
      <c r="W73" s="313"/>
      <c r="X73" s="313"/>
      <c r="Y73" s="313"/>
    </row>
    <row r="74" spans="2:25" ht="25.5" customHeight="1" hidden="1">
      <c r="B74" s="215" t="s">
        <v>82</v>
      </c>
      <c r="C74" s="303">
        <f>SUM(D74:K74)</f>
        <v>288</v>
      </c>
      <c r="D74" s="311">
        <v>73</v>
      </c>
      <c r="E74" s="311">
        <v>69</v>
      </c>
      <c r="F74" s="311">
        <v>52</v>
      </c>
      <c r="G74" s="311">
        <v>18</v>
      </c>
      <c r="H74" s="311">
        <v>40</v>
      </c>
      <c r="I74" s="311">
        <v>0</v>
      </c>
      <c r="J74" s="311">
        <v>36</v>
      </c>
      <c r="K74" s="311">
        <v>0</v>
      </c>
      <c r="L74" s="303">
        <v>5232</v>
      </c>
      <c r="M74" s="303">
        <v>55</v>
      </c>
      <c r="N74" s="303">
        <v>456</v>
      </c>
      <c r="Q74" s="313"/>
      <c r="R74" s="313"/>
      <c r="S74" s="313"/>
      <c r="T74" s="313"/>
      <c r="U74" s="313"/>
      <c r="V74" s="313"/>
      <c r="W74" s="313"/>
      <c r="X74" s="313"/>
      <c r="Y74" s="313"/>
    </row>
    <row r="75" spans="2:25" ht="25.5" customHeight="1" hidden="1">
      <c r="B75" s="215" t="s">
        <v>83</v>
      </c>
      <c r="C75" s="303">
        <f>SUM(D75:K75)</f>
        <v>313</v>
      </c>
      <c r="D75" s="311">
        <v>80</v>
      </c>
      <c r="E75" s="311">
        <v>55</v>
      </c>
      <c r="F75" s="311">
        <v>70</v>
      </c>
      <c r="G75" s="311">
        <v>18</v>
      </c>
      <c r="H75" s="311">
        <v>46</v>
      </c>
      <c r="I75" s="311">
        <v>0</v>
      </c>
      <c r="J75" s="311">
        <v>43</v>
      </c>
      <c r="K75" s="311">
        <v>1</v>
      </c>
      <c r="L75" s="303">
        <v>3791</v>
      </c>
      <c r="M75" s="303">
        <v>78</v>
      </c>
      <c r="N75" s="303">
        <v>1672</v>
      </c>
      <c r="Q75" s="313"/>
      <c r="R75" s="313"/>
      <c r="S75" s="313"/>
      <c r="T75" s="313"/>
      <c r="U75" s="313"/>
      <c r="V75" s="313"/>
      <c r="W75" s="313"/>
      <c r="X75" s="313"/>
      <c r="Y75" s="313"/>
    </row>
    <row r="76" spans="2:25" ht="25.5" customHeight="1" hidden="1">
      <c r="B76" s="215" t="s">
        <v>84</v>
      </c>
      <c r="C76" s="303">
        <v>253</v>
      </c>
      <c r="D76" s="311">
        <v>46</v>
      </c>
      <c r="E76" s="311">
        <v>51</v>
      </c>
      <c r="F76" s="311">
        <v>65</v>
      </c>
      <c r="G76" s="311">
        <v>11</v>
      </c>
      <c r="H76" s="311">
        <v>50</v>
      </c>
      <c r="I76" s="311">
        <v>0</v>
      </c>
      <c r="J76" s="311">
        <v>30</v>
      </c>
      <c r="K76" s="311">
        <v>0</v>
      </c>
      <c r="L76" s="303">
        <v>5885</v>
      </c>
      <c r="M76" s="303">
        <v>39</v>
      </c>
      <c r="N76" s="303">
        <v>185</v>
      </c>
      <c r="Q76" s="313"/>
      <c r="R76" s="313"/>
      <c r="S76" s="313"/>
      <c r="T76" s="313"/>
      <c r="U76" s="313"/>
      <c r="V76" s="313"/>
      <c r="W76" s="313"/>
      <c r="X76" s="313"/>
      <c r="Y76" s="313"/>
    </row>
    <row r="77" spans="2:25" ht="25.5" customHeight="1" hidden="1">
      <c r="B77" s="213" t="s">
        <v>322</v>
      </c>
      <c r="C77" s="303">
        <f>SUM(C78:C89)</f>
        <v>3747</v>
      </c>
      <c r="D77" s="303">
        <f aca="true" t="shared" si="9" ref="D77:N77">SUM(D78:D89)</f>
        <v>873</v>
      </c>
      <c r="E77" s="303">
        <f t="shared" si="9"/>
        <v>855</v>
      </c>
      <c r="F77" s="303">
        <f t="shared" si="9"/>
        <v>695</v>
      </c>
      <c r="G77" s="303">
        <f t="shared" si="9"/>
        <v>255</v>
      </c>
      <c r="H77" s="303">
        <f t="shared" si="9"/>
        <v>520</v>
      </c>
      <c r="I77" s="311">
        <v>0</v>
      </c>
      <c r="J77" s="303">
        <f t="shared" si="9"/>
        <v>546</v>
      </c>
      <c r="K77" s="303">
        <f t="shared" si="9"/>
        <v>3</v>
      </c>
      <c r="L77" s="303">
        <f t="shared" si="9"/>
        <v>31381</v>
      </c>
      <c r="M77" s="303">
        <f t="shared" si="9"/>
        <v>549</v>
      </c>
      <c r="N77" s="303">
        <f t="shared" si="9"/>
        <v>15367.5</v>
      </c>
      <c r="Q77" s="313"/>
      <c r="R77" s="313"/>
      <c r="S77" s="313"/>
      <c r="T77" s="313"/>
      <c r="U77" s="313"/>
      <c r="V77" s="313"/>
      <c r="W77" s="313"/>
      <c r="X77" s="313"/>
      <c r="Y77" s="313"/>
    </row>
    <row r="78" spans="2:25" ht="25.5" customHeight="1" hidden="1">
      <c r="B78" s="215" t="s">
        <v>384</v>
      </c>
      <c r="C78" s="303">
        <v>255</v>
      </c>
      <c r="D78" s="311">
        <v>45</v>
      </c>
      <c r="E78" s="311">
        <v>39</v>
      </c>
      <c r="F78" s="311">
        <v>59</v>
      </c>
      <c r="G78" s="311">
        <v>17</v>
      </c>
      <c r="H78" s="311">
        <v>55</v>
      </c>
      <c r="I78" s="311">
        <v>0</v>
      </c>
      <c r="J78" s="311">
        <v>40</v>
      </c>
      <c r="K78" s="311">
        <v>0</v>
      </c>
      <c r="L78" s="303">
        <v>739</v>
      </c>
      <c r="M78" s="303">
        <v>6</v>
      </c>
      <c r="N78" s="303">
        <v>3872</v>
      </c>
      <c r="Q78" s="313"/>
      <c r="R78" s="313"/>
      <c r="S78" s="313"/>
      <c r="T78" s="313"/>
      <c r="U78" s="313"/>
      <c r="V78" s="313"/>
      <c r="W78" s="313"/>
      <c r="X78" s="313"/>
      <c r="Y78" s="313"/>
    </row>
    <row r="79" spans="2:25" ht="25.5" customHeight="1" hidden="1">
      <c r="B79" s="215" t="s">
        <v>87</v>
      </c>
      <c r="C79" s="303">
        <v>211</v>
      </c>
      <c r="D79" s="311">
        <v>61</v>
      </c>
      <c r="E79" s="311">
        <v>52</v>
      </c>
      <c r="F79" s="311">
        <v>43</v>
      </c>
      <c r="G79" s="311">
        <v>14</v>
      </c>
      <c r="H79" s="311">
        <v>20</v>
      </c>
      <c r="I79" s="311">
        <v>0</v>
      </c>
      <c r="J79" s="311">
        <v>21</v>
      </c>
      <c r="K79" s="311">
        <v>0</v>
      </c>
      <c r="L79" s="303">
        <v>842</v>
      </c>
      <c r="M79" s="303">
        <v>36</v>
      </c>
      <c r="N79" s="303">
        <v>661</v>
      </c>
      <c r="Q79" s="313"/>
      <c r="R79" s="313"/>
      <c r="S79" s="313"/>
      <c r="T79" s="313"/>
      <c r="U79" s="313"/>
      <c r="V79" s="313"/>
      <c r="W79" s="313"/>
      <c r="X79" s="313"/>
      <c r="Y79" s="313"/>
    </row>
    <row r="80" spans="2:25" ht="25.5" customHeight="1" hidden="1">
      <c r="B80" s="215" t="s">
        <v>88</v>
      </c>
      <c r="C80" s="303">
        <v>303</v>
      </c>
      <c r="D80" s="311">
        <v>64</v>
      </c>
      <c r="E80" s="311">
        <v>46</v>
      </c>
      <c r="F80" s="311">
        <v>53</v>
      </c>
      <c r="G80" s="311">
        <v>31</v>
      </c>
      <c r="H80" s="311">
        <v>52</v>
      </c>
      <c r="I80" s="311">
        <v>0</v>
      </c>
      <c r="J80" s="311">
        <v>57</v>
      </c>
      <c r="K80" s="311">
        <v>0</v>
      </c>
      <c r="L80" s="303">
        <v>1491</v>
      </c>
      <c r="M80" s="303">
        <v>47</v>
      </c>
      <c r="N80" s="303">
        <v>475</v>
      </c>
      <c r="Q80" s="313"/>
      <c r="R80" s="313"/>
      <c r="S80" s="313"/>
      <c r="T80" s="313"/>
      <c r="U80" s="313"/>
      <c r="V80" s="313"/>
      <c r="W80" s="313"/>
      <c r="X80" s="313"/>
      <c r="Y80" s="313"/>
    </row>
    <row r="81" spans="2:25" ht="25.5" customHeight="1" hidden="1">
      <c r="B81" s="215" t="s">
        <v>382</v>
      </c>
      <c r="C81" s="303">
        <v>295</v>
      </c>
      <c r="D81" s="311">
        <v>74</v>
      </c>
      <c r="E81" s="311">
        <v>41</v>
      </c>
      <c r="F81" s="311">
        <v>66</v>
      </c>
      <c r="G81" s="311">
        <v>23</v>
      </c>
      <c r="H81" s="311">
        <v>43</v>
      </c>
      <c r="I81" s="311">
        <v>0</v>
      </c>
      <c r="J81" s="311">
        <v>48</v>
      </c>
      <c r="K81" s="311">
        <v>0</v>
      </c>
      <c r="L81" s="303">
        <v>3202</v>
      </c>
      <c r="M81" s="303">
        <v>43</v>
      </c>
      <c r="N81" s="303">
        <v>885</v>
      </c>
      <c r="Q81" s="313"/>
      <c r="R81" s="313"/>
      <c r="S81" s="313"/>
      <c r="T81" s="313"/>
      <c r="U81" s="313"/>
      <c r="V81" s="313"/>
      <c r="W81" s="313"/>
      <c r="X81" s="313"/>
      <c r="Y81" s="313"/>
    </row>
    <row r="82" spans="2:25" ht="25.5" customHeight="1" hidden="1">
      <c r="B82" s="215" t="s">
        <v>78</v>
      </c>
      <c r="C82" s="303">
        <v>346</v>
      </c>
      <c r="D82" s="311">
        <v>66</v>
      </c>
      <c r="E82" s="311">
        <v>83</v>
      </c>
      <c r="F82" s="311">
        <v>49</v>
      </c>
      <c r="G82" s="311">
        <v>34</v>
      </c>
      <c r="H82" s="311">
        <v>54</v>
      </c>
      <c r="I82" s="311">
        <v>0</v>
      </c>
      <c r="J82" s="311">
        <v>59</v>
      </c>
      <c r="K82" s="311">
        <v>1</v>
      </c>
      <c r="L82" s="303">
        <v>3283</v>
      </c>
      <c r="M82" s="303">
        <v>51</v>
      </c>
      <c r="N82" s="303">
        <v>1242</v>
      </c>
      <c r="Q82" s="313"/>
      <c r="R82" s="313"/>
      <c r="S82" s="313"/>
      <c r="T82" s="313"/>
      <c r="U82" s="313"/>
      <c r="V82" s="313"/>
      <c r="W82" s="313"/>
      <c r="X82" s="313"/>
      <c r="Y82" s="313"/>
    </row>
    <row r="83" spans="2:25" ht="25.5" customHeight="1" hidden="1">
      <c r="B83" s="215" t="s">
        <v>79</v>
      </c>
      <c r="C83" s="303">
        <v>268</v>
      </c>
      <c r="D83" s="311">
        <v>45</v>
      </c>
      <c r="E83" s="311">
        <v>78</v>
      </c>
      <c r="F83" s="311">
        <v>48</v>
      </c>
      <c r="G83" s="311">
        <v>17</v>
      </c>
      <c r="H83" s="311">
        <v>36</v>
      </c>
      <c r="I83" s="311">
        <v>0</v>
      </c>
      <c r="J83" s="311">
        <v>43</v>
      </c>
      <c r="K83" s="311">
        <v>1</v>
      </c>
      <c r="L83" s="303">
        <v>2722</v>
      </c>
      <c r="M83" s="303">
        <v>49</v>
      </c>
      <c r="N83" s="303">
        <v>888</v>
      </c>
      <c r="Q83" s="313"/>
      <c r="R83" s="313"/>
      <c r="S83" s="313"/>
      <c r="T83" s="313"/>
      <c r="U83" s="313"/>
      <c r="V83" s="313"/>
      <c r="W83" s="313"/>
      <c r="X83" s="313"/>
      <c r="Y83" s="313"/>
    </row>
    <row r="84" spans="2:25" ht="25.5" customHeight="1" hidden="1">
      <c r="B84" s="215" t="s">
        <v>80</v>
      </c>
      <c r="C84" s="303">
        <v>390</v>
      </c>
      <c r="D84" s="311">
        <v>140</v>
      </c>
      <c r="E84" s="311">
        <v>66</v>
      </c>
      <c r="F84" s="311">
        <v>60</v>
      </c>
      <c r="G84" s="311">
        <v>23</v>
      </c>
      <c r="H84" s="311">
        <v>54</v>
      </c>
      <c r="I84" s="311">
        <v>0</v>
      </c>
      <c r="J84" s="311">
        <v>47</v>
      </c>
      <c r="K84" s="311">
        <v>0</v>
      </c>
      <c r="L84" s="303">
        <v>3618</v>
      </c>
      <c r="M84" s="303">
        <v>66</v>
      </c>
      <c r="N84" s="303">
        <v>678</v>
      </c>
      <c r="Q84" s="313"/>
      <c r="R84" s="313"/>
      <c r="S84" s="313"/>
      <c r="T84" s="313"/>
      <c r="U84" s="313"/>
      <c r="V84" s="313"/>
      <c r="W84" s="313"/>
      <c r="X84" s="313"/>
      <c r="Y84" s="313"/>
    </row>
    <row r="85" spans="2:25" ht="25.5" customHeight="1" hidden="1">
      <c r="B85" s="215" t="s">
        <v>13</v>
      </c>
      <c r="C85" s="303">
        <v>359</v>
      </c>
      <c r="D85" s="314">
        <v>97</v>
      </c>
      <c r="E85" s="314">
        <v>90</v>
      </c>
      <c r="F85" s="314">
        <v>40</v>
      </c>
      <c r="G85" s="314">
        <v>23</v>
      </c>
      <c r="H85" s="314">
        <v>51</v>
      </c>
      <c r="I85" s="314">
        <v>0</v>
      </c>
      <c r="J85" s="314">
        <v>58</v>
      </c>
      <c r="K85" s="314">
        <v>0</v>
      </c>
      <c r="L85" s="303">
        <v>3543</v>
      </c>
      <c r="M85" s="303">
        <v>65</v>
      </c>
      <c r="N85" s="303">
        <v>2776.5</v>
      </c>
      <c r="Q85" s="313"/>
      <c r="R85" s="313"/>
      <c r="S85" s="313"/>
      <c r="T85" s="313"/>
      <c r="U85" s="313"/>
      <c r="V85" s="313"/>
      <c r="W85" s="313"/>
      <c r="X85" s="313"/>
      <c r="Y85" s="313"/>
    </row>
    <row r="86" spans="2:25" ht="25.5" customHeight="1" hidden="1">
      <c r="B86" s="215" t="s">
        <v>81</v>
      </c>
      <c r="C86" s="303">
        <v>311</v>
      </c>
      <c r="D86" s="314">
        <v>64</v>
      </c>
      <c r="E86" s="314">
        <v>106</v>
      </c>
      <c r="F86" s="314">
        <v>42</v>
      </c>
      <c r="G86" s="314">
        <v>23</v>
      </c>
      <c r="H86" s="314">
        <v>31</v>
      </c>
      <c r="I86" s="314">
        <v>0</v>
      </c>
      <c r="J86" s="314">
        <v>45</v>
      </c>
      <c r="K86" s="314">
        <v>0</v>
      </c>
      <c r="L86" s="303">
        <v>2657</v>
      </c>
      <c r="M86" s="303">
        <v>65</v>
      </c>
      <c r="N86" s="303">
        <v>786</v>
      </c>
      <c r="Q86" s="313"/>
      <c r="R86" s="313"/>
      <c r="S86" s="313"/>
      <c r="T86" s="313"/>
      <c r="U86" s="313"/>
      <c r="V86" s="313"/>
      <c r="W86" s="313"/>
      <c r="X86" s="313"/>
      <c r="Y86" s="313"/>
    </row>
    <row r="87" spans="2:25" ht="25.5" customHeight="1" hidden="1">
      <c r="B87" s="215" t="s">
        <v>82</v>
      </c>
      <c r="C87" s="303">
        <v>370</v>
      </c>
      <c r="D87" s="314">
        <v>67</v>
      </c>
      <c r="E87" s="314">
        <v>104</v>
      </c>
      <c r="F87" s="314">
        <v>83</v>
      </c>
      <c r="G87" s="314">
        <v>27</v>
      </c>
      <c r="H87" s="314">
        <v>39</v>
      </c>
      <c r="I87" s="314">
        <v>0</v>
      </c>
      <c r="J87" s="314">
        <v>50</v>
      </c>
      <c r="K87" s="314">
        <v>0</v>
      </c>
      <c r="L87" s="303">
        <v>3789</v>
      </c>
      <c r="M87" s="303">
        <v>31</v>
      </c>
      <c r="N87" s="303">
        <v>1397</v>
      </c>
      <c r="Q87" s="313"/>
      <c r="R87" s="313"/>
      <c r="S87" s="313"/>
      <c r="T87" s="313"/>
      <c r="U87" s="313"/>
      <c r="V87" s="313"/>
      <c r="W87" s="313"/>
      <c r="X87" s="313"/>
      <c r="Y87" s="313"/>
    </row>
    <row r="88" spans="2:25" ht="25.5" customHeight="1" hidden="1">
      <c r="B88" s="215" t="s">
        <v>83</v>
      </c>
      <c r="C88" s="303">
        <v>291</v>
      </c>
      <c r="D88" s="314">
        <v>53</v>
      </c>
      <c r="E88" s="314">
        <v>90</v>
      </c>
      <c r="F88" s="314">
        <v>77</v>
      </c>
      <c r="G88" s="314">
        <v>11</v>
      </c>
      <c r="H88" s="314">
        <v>26</v>
      </c>
      <c r="I88" s="314">
        <v>0</v>
      </c>
      <c r="J88" s="314">
        <v>33</v>
      </c>
      <c r="K88" s="314">
        <v>1</v>
      </c>
      <c r="L88" s="303">
        <v>3788</v>
      </c>
      <c r="M88" s="303">
        <v>31</v>
      </c>
      <c r="N88" s="303">
        <v>1397</v>
      </c>
      <c r="Q88" s="313"/>
      <c r="R88" s="313"/>
      <c r="S88" s="313"/>
      <c r="T88" s="313"/>
      <c r="U88" s="313"/>
      <c r="V88" s="313"/>
      <c r="W88" s="313"/>
      <c r="X88" s="313"/>
      <c r="Y88" s="313"/>
    </row>
    <row r="89" spans="2:25" ht="25.5" customHeight="1" hidden="1">
      <c r="B89" s="215" t="s">
        <v>84</v>
      </c>
      <c r="C89" s="303">
        <v>348</v>
      </c>
      <c r="D89" s="314">
        <v>97</v>
      </c>
      <c r="E89" s="314">
        <v>60</v>
      </c>
      <c r="F89" s="314">
        <v>75</v>
      </c>
      <c r="G89" s="314">
        <v>12</v>
      </c>
      <c r="H89" s="314">
        <v>59</v>
      </c>
      <c r="I89" s="314">
        <v>0</v>
      </c>
      <c r="J89" s="314">
        <v>45</v>
      </c>
      <c r="K89" s="314">
        <v>0</v>
      </c>
      <c r="L89" s="303">
        <v>1707</v>
      </c>
      <c r="M89" s="303">
        <v>59</v>
      </c>
      <c r="N89" s="303">
        <v>310</v>
      </c>
      <c r="Q89" s="313"/>
      <c r="R89" s="313"/>
      <c r="S89" s="313"/>
      <c r="T89" s="313"/>
      <c r="U89" s="313"/>
      <c r="V89" s="313"/>
      <c r="W89" s="313"/>
      <c r="X89" s="313"/>
      <c r="Y89" s="313"/>
    </row>
    <row r="90" spans="2:25" ht="25.5" customHeight="1">
      <c r="B90" s="213" t="s">
        <v>385</v>
      </c>
      <c r="C90" s="303">
        <f>SUM(D90:K90)</f>
        <v>4005</v>
      </c>
      <c r="D90" s="303">
        <f aca="true" t="shared" si="10" ref="D90:N90">SUM(D91:D102)</f>
        <v>971</v>
      </c>
      <c r="E90" s="303">
        <f t="shared" si="10"/>
        <v>900</v>
      </c>
      <c r="F90" s="303">
        <f t="shared" si="10"/>
        <v>692</v>
      </c>
      <c r="G90" s="303">
        <f t="shared" si="10"/>
        <v>245</v>
      </c>
      <c r="H90" s="303">
        <f t="shared" si="10"/>
        <v>514</v>
      </c>
      <c r="I90" s="303">
        <f t="shared" si="10"/>
        <v>1</v>
      </c>
      <c r="J90" s="303">
        <f t="shared" si="10"/>
        <v>680</v>
      </c>
      <c r="K90" s="303">
        <f t="shared" si="10"/>
        <v>2</v>
      </c>
      <c r="L90" s="303">
        <f t="shared" si="10"/>
        <v>34045</v>
      </c>
      <c r="M90" s="303">
        <f t="shared" si="10"/>
        <v>502</v>
      </c>
      <c r="N90" s="303">
        <f t="shared" si="10"/>
        <v>10453.972</v>
      </c>
      <c r="Q90" s="313"/>
      <c r="R90" s="313"/>
      <c r="S90" s="313"/>
      <c r="T90" s="313"/>
      <c r="U90" s="313"/>
      <c r="V90" s="313"/>
      <c r="W90" s="313"/>
      <c r="X90" s="313"/>
      <c r="Y90" s="313"/>
    </row>
    <row r="91" spans="2:25" ht="25.5" customHeight="1" hidden="1">
      <c r="B91" s="215" t="s">
        <v>384</v>
      </c>
      <c r="C91" s="303">
        <v>287</v>
      </c>
      <c r="D91" s="311">
        <v>72</v>
      </c>
      <c r="E91" s="311">
        <v>48</v>
      </c>
      <c r="F91" s="311">
        <v>44</v>
      </c>
      <c r="G91" s="311">
        <v>21</v>
      </c>
      <c r="H91" s="311">
        <v>59</v>
      </c>
      <c r="I91" s="311">
        <v>0</v>
      </c>
      <c r="J91" s="311">
        <v>43</v>
      </c>
      <c r="K91" s="311">
        <v>0</v>
      </c>
      <c r="L91" s="303">
        <v>773</v>
      </c>
      <c r="M91" s="303">
        <v>11</v>
      </c>
      <c r="N91" s="303">
        <v>1426</v>
      </c>
      <c r="Q91" s="313"/>
      <c r="R91" s="313"/>
      <c r="S91" s="313"/>
      <c r="T91" s="313"/>
      <c r="U91" s="313"/>
      <c r="V91" s="313"/>
      <c r="W91" s="313"/>
      <c r="X91" s="313"/>
      <c r="Y91" s="313"/>
    </row>
    <row r="92" spans="2:25" ht="25.5" customHeight="1" hidden="1">
      <c r="B92" s="215" t="s">
        <v>87</v>
      </c>
      <c r="C92" s="303">
        <v>175</v>
      </c>
      <c r="D92" s="311">
        <v>36</v>
      </c>
      <c r="E92" s="311">
        <v>20</v>
      </c>
      <c r="F92" s="311">
        <v>33</v>
      </c>
      <c r="G92" s="311">
        <v>8</v>
      </c>
      <c r="H92" s="311">
        <v>35</v>
      </c>
      <c r="I92" s="311">
        <v>0</v>
      </c>
      <c r="J92" s="311">
        <v>42</v>
      </c>
      <c r="K92" s="311">
        <v>1</v>
      </c>
      <c r="L92" s="303">
        <v>483</v>
      </c>
      <c r="M92" s="303">
        <v>42</v>
      </c>
      <c r="N92" s="303">
        <v>721</v>
      </c>
      <c r="Q92" s="313"/>
      <c r="R92" s="313"/>
      <c r="S92" s="313"/>
      <c r="T92" s="313"/>
      <c r="U92" s="313"/>
      <c r="V92" s="313"/>
      <c r="W92" s="313"/>
      <c r="X92" s="313"/>
      <c r="Y92" s="313"/>
    </row>
    <row r="93" spans="2:25" ht="25.5" customHeight="1" hidden="1">
      <c r="B93" s="215" t="s">
        <v>88</v>
      </c>
      <c r="C93" s="303">
        <v>310</v>
      </c>
      <c r="D93" s="311">
        <v>83</v>
      </c>
      <c r="E93" s="311">
        <v>64</v>
      </c>
      <c r="F93" s="311">
        <v>51</v>
      </c>
      <c r="G93" s="311">
        <v>25</v>
      </c>
      <c r="H93" s="311">
        <v>44</v>
      </c>
      <c r="I93" s="311">
        <v>0</v>
      </c>
      <c r="J93" s="311">
        <v>42</v>
      </c>
      <c r="K93" s="311">
        <v>1</v>
      </c>
      <c r="L93" s="303">
        <v>2606</v>
      </c>
      <c r="M93" s="303">
        <v>38</v>
      </c>
      <c r="N93" s="303">
        <v>1083</v>
      </c>
      <c r="Q93" s="313"/>
      <c r="R93" s="313"/>
      <c r="S93" s="313"/>
      <c r="T93" s="313"/>
      <c r="U93" s="313"/>
      <c r="V93" s="313"/>
      <c r="W93" s="313"/>
      <c r="X93" s="313"/>
      <c r="Y93" s="313"/>
    </row>
    <row r="94" spans="2:25" ht="25.5" customHeight="1" hidden="1">
      <c r="B94" s="215" t="s">
        <v>382</v>
      </c>
      <c r="C94" s="303">
        <v>292</v>
      </c>
      <c r="D94" s="311">
        <v>59</v>
      </c>
      <c r="E94" s="311">
        <v>70</v>
      </c>
      <c r="F94" s="311">
        <v>54</v>
      </c>
      <c r="G94" s="311">
        <v>16</v>
      </c>
      <c r="H94" s="311">
        <v>34</v>
      </c>
      <c r="I94" s="311">
        <v>0</v>
      </c>
      <c r="J94" s="311">
        <v>59</v>
      </c>
      <c r="K94" s="311">
        <v>0</v>
      </c>
      <c r="L94" s="303">
        <v>3815</v>
      </c>
      <c r="M94" s="303">
        <v>30</v>
      </c>
      <c r="N94" s="303">
        <v>881.5</v>
      </c>
      <c r="Q94" s="313"/>
      <c r="R94" s="313"/>
      <c r="S94" s="313"/>
      <c r="T94" s="313"/>
      <c r="U94" s="313"/>
      <c r="V94" s="313"/>
      <c r="W94" s="313"/>
      <c r="X94" s="313"/>
      <c r="Y94" s="313"/>
    </row>
    <row r="95" spans="2:25" ht="25.5" customHeight="1" hidden="1">
      <c r="B95" s="215" t="s">
        <v>78</v>
      </c>
      <c r="C95" s="303">
        <v>315</v>
      </c>
      <c r="D95" s="311">
        <v>58</v>
      </c>
      <c r="E95" s="311">
        <v>59</v>
      </c>
      <c r="F95" s="311">
        <v>70</v>
      </c>
      <c r="G95" s="311">
        <v>23</v>
      </c>
      <c r="H95" s="311">
        <v>35</v>
      </c>
      <c r="I95" s="311">
        <v>0</v>
      </c>
      <c r="J95" s="311">
        <v>70</v>
      </c>
      <c r="K95" s="311">
        <v>0</v>
      </c>
      <c r="L95" s="303">
        <v>3614</v>
      </c>
      <c r="M95" s="303">
        <v>57</v>
      </c>
      <c r="N95" s="303">
        <v>1327.5</v>
      </c>
      <c r="Q95" s="313"/>
      <c r="R95" s="313"/>
      <c r="S95" s="313"/>
      <c r="T95" s="313"/>
      <c r="U95" s="313"/>
      <c r="V95" s="313"/>
      <c r="W95" s="313"/>
      <c r="X95" s="313"/>
      <c r="Y95" s="313"/>
    </row>
    <row r="96" spans="2:25" ht="25.5" customHeight="1" hidden="1">
      <c r="B96" s="215" t="s">
        <v>79</v>
      </c>
      <c r="C96" s="303">
        <v>346</v>
      </c>
      <c r="D96" s="311">
        <v>60</v>
      </c>
      <c r="E96" s="311">
        <v>93</v>
      </c>
      <c r="F96" s="311">
        <v>67</v>
      </c>
      <c r="G96" s="311">
        <v>27</v>
      </c>
      <c r="H96" s="311">
        <v>35</v>
      </c>
      <c r="I96" s="311">
        <v>0</v>
      </c>
      <c r="J96" s="311">
        <v>64</v>
      </c>
      <c r="K96" s="311">
        <v>0</v>
      </c>
      <c r="L96" s="303">
        <v>3491</v>
      </c>
      <c r="M96" s="303">
        <v>41</v>
      </c>
      <c r="N96" s="303">
        <v>403</v>
      </c>
      <c r="Q96" s="313"/>
      <c r="R96" s="313"/>
      <c r="S96" s="313"/>
      <c r="T96" s="313"/>
      <c r="U96" s="313"/>
      <c r="V96" s="313"/>
      <c r="W96" s="313"/>
      <c r="X96" s="313"/>
      <c r="Y96" s="313"/>
    </row>
    <row r="97" spans="2:25" ht="25.5" customHeight="1" hidden="1">
      <c r="B97" s="215" t="s">
        <v>80</v>
      </c>
      <c r="C97" s="303">
        <v>370</v>
      </c>
      <c r="D97" s="314">
        <v>91</v>
      </c>
      <c r="E97" s="314">
        <v>98</v>
      </c>
      <c r="F97" s="314">
        <v>45</v>
      </c>
      <c r="G97" s="314">
        <v>37</v>
      </c>
      <c r="H97" s="314">
        <v>41</v>
      </c>
      <c r="I97" s="314" t="s">
        <v>513</v>
      </c>
      <c r="J97" s="314">
        <v>58</v>
      </c>
      <c r="K97" s="314" t="s">
        <v>513</v>
      </c>
      <c r="L97" s="303">
        <v>3868</v>
      </c>
      <c r="M97" s="303">
        <v>64</v>
      </c>
      <c r="N97" s="303">
        <v>547</v>
      </c>
      <c r="Q97" s="313"/>
      <c r="R97" s="313"/>
      <c r="S97" s="313"/>
      <c r="T97" s="313"/>
      <c r="U97" s="313"/>
      <c r="V97" s="313"/>
      <c r="W97" s="313"/>
      <c r="X97" s="313"/>
      <c r="Y97" s="313"/>
    </row>
    <row r="98" spans="2:25" ht="25.5" customHeight="1">
      <c r="B98" s="215" t="s">
        <v>13</v>
      </c>
      <c r="C98" s="303">
        <v>395</v>
      </c>
      <c r="D98" s="314">
        <v>115</v>
      </c>
      <c r="E98" s="314">
        <v>96</v>
      </c>
      <c r="F98" s="314">
        <v>55</v>
      </c>
      <c r="G98" s="314">
        <v>24</v>
      </c>
      <c r="H98" s="314">
        <v>43</v>
      </c>
      <c r="I98" s="314" t="s">
        <v>513</v>
      </c>
      <c r="J98" s="314">
        <v>62</v>
      </c>
      <c r="K98" s="314" t="s">
        <v>513</v>
      </c>
      <c r="L98" s="303">
        <v>3998</v>
      </c>
      <c r="M98" s="303">
        <v>48</v>
      </c>
      <c r="N98" s="303">
        <v>806</v>
      </c>
      <c r="Q98" s="313"/>
      <c r="R98" s="313"/>
      <c r="S98" s="313"/>
      <c r="T98" s="313"/>
      <c r="U98" s="313"/>
      <c r="V98" s="313"/>
      <c r="W98" s="313"/>
      <c r="X98" s="313"/>
      <c r="Y98" s="313"/>
    </row>
    <row r="99" spans="2:25" ht="25.5" customHeight="1">
      <c r="B99" s="215" t="s">
        <v>81</v>
      </c>
      <c r="C99" s="303">
        <v>394</v>
      </c>
      <c r="D99" s="314">
        <v>103</v>
      </c>
      <c r="E99" s="314">
        <v>89</v>
      </c>
      <c r="F99" s="314">
        <v>70</v>
      </c>
      <c r="G99" s="314">
        <v>11</v>
      </c>
      <c r="H99" s="314">
        <v>50</v>
      </c>
      <c r="I99" s="314" t="s">
        <v>513</v>
      </c>
      <c r="J99" s="314">
        <v>71</v>
      </c>
      <c r="K99" s="314" t="s">
        <v>513</v>
      </c>
      <c r="L99" s="303">
        <v>3502</v>
      </c>
      <c r="M99" s="303">
        <v>74</v>
      </c>
      <c r="N99" s="303">
        <v>962</v>
      </c>
      <c r="Q99" s="313"/>
      <c r="R99" s="313"/>
      <c r="S99" s="313"/>
      <c r="T99" s="313"/>
      <c r="U99" s="313"/>
      <c r="V99" s="313"/>
      <c r="W99" s="313"/>
      <c r="X99" s="313"/>
      <c r="Y99" s="313"/>
    </row>
    <row r="100" spans="2:25" ht="25.5" customHeight="1">
      <c r="B100" s="215" t="s">
        <v>82</v>
      </c>
      <c r="C100" s="303">
        <v>416</v>
      </c>
      <c r="D100" s="314">
        <v>93</v>
      </c>
      <c r="E100" s="314">
        <v>112</v>
      </c>
      <c r="F100" s="314">
        <v>72</v>
      </c>
      <c r="G100" s="314">
        <v>21</v>
      </c>
      <c r="H100" s="314">
        <v>42</v>
      </c>
      <c r="I100" s="314">
        <v>1</v>
      </c>
      <c r="J100" s="314">
        <v>75</v>
      </c>
      <c r="K100" s="314" t="s">
        <v>513</v>
      </c>
      <c r="L100" s="303">
        <v>2984</v>
      </c>
      <c r="M100" s="303">
        <v>43</v>
      </c>
      <c r="N100" s="303">
        <v>1002.678</v>
      </c>
      <c r="Q100" s="313"/>
      <c r="R100" s="313"/>
      <c r="S100" s="313"/>
      <c r="T100" s="313"/>
      <c r="U100" s="313"/>
      <c r="V100" s="313"/>
      <c r="W100" s="313"/>
      <c r="X100" s="313"/>
      <c r="Y100" s="313"/>
    </row>
    <row r="101" spans="2:25" ht="25.5" customHeight="1">
      <c r="B101" s="215" t="s">
        <v>83</v>
      </c>
      <c r="C101" s="303">
        <v>276</v>
      </c>
      <c r="D101" s="314">
        <v>65</v>
      </c>
      <c r="E101" s="314">
        <v>61</v>
      </c>
      <c r="F101" s="314">
        <v>57</v>
      </c>
      <c r="G101" s="314">
        <v>10</v>
      </c>
      <c r="H101" s="314">
        <v>36</v>
      </c>
      <c r="I101" s="314" t="s">
        <v>513</v>
      </c>
      <c r="J101" s="314">
        <v>47</v>
      </c>
      <c r="K101" s="314" t="s">
        <v>513</v>
      </c>
      <c r="L101" s="303">
        <v>2595</v>
      </c>
      <c r="M101" s="303">
        <v>43</v>
      </c>
      <c r="N101" s="303">
        <v>893</v>
      </c>
      <c r="Q101" s="313"/>
      <c r="R101" s="313"/>
      <c r="S101" s="313"/>
      <c r="T101" s="313"/>
      <c r="U101" s="313"/>
      <c r="V101" s="313"/>
      <c r="W101" s="313"/>
      <c r="X101" s="313"/>
      <c r="Y101" s="313"/>
    </row>
    <row r="102" spans="2:25" ht="25.5" customHeight="1">
      <c r="B102" s="215" t="s">
        <v>84</v>
      </c>
      <c r="C102" s="303">
        <v>429</v>
      </c>
      <c r="D102" s="314">
        <v>136</v>
      </c>
      <c r="E102" s="314">
        <v>90</v>
      </c>
      <c r="F102" s="314">
        <v>74</v>
      </c>
      <c r="G102" s="314">
        <v>22</v>
      </c>
      <c r="H102" s="314">
        <v>60</v>
      </c>
      <c r="I102" s="314" t="s">
        <v>513</v>
      </c>
      <c r="J102" s="314">
        <v>47</v>
      </c>
      <c r="K102" s="314" t="s">
        <v>513</v>
      </c>
      <c r="L102" s="303">
        <v>2316</v>
      </c>
      <c r="M102" s="303">
        <v>11</v>
      </c>
      <c r="N102" s="303">
        <v>401.294</v>
      </c>
      <c r="Q102" s="313"/>
      <c r="R102" s="313"/>
      <c r="S102" s="313"/>
      <c r="T102" s="313"/>
      <c r="U102" s="313"/>
      <c r="V102" s="313"/>
      <c r="W102" s="313"/>
      <c r="X102" s="313"/>
      <c r="Y102" s="313"/>
    </row>
    <row r="103" spans="2:25" ht="25.5" customHeight="1">
      <c r="B103" s="213" t="s">
        <v>386</v>
      </c>
      <c r="C103" s="303"/>
      <c r="D103" s="314"/>
      <c r="E103" s="314"/>
      <c r="F103" s="314"/>
      <c r="G103" s="314"/>
      <c r="H103" s="314"/>
      <c r="I103" s="314"/>
      <c r="J103" s="314"/>
      <c r="K103" s="314"/>
      <c r="L103" s="303"/>
      <c r="M103" s="303"/>
      <c r="N103" s="303"/>
      <c r="Q103" s="313"/>
      <c r="R103" s="313"/>
      <c r="S103" s="313"/>
      <c r="T103" s="313"/>
      <c r="U103" s="313"/>
      <c r="V103" s="313"/>
      <c r="W103" s="313"/>
      <c r="X103" s="313"/>
      <c r="Y103" s="313"/>
    </row>
    <row r="104" spans="2:25" ht="25.5" customHeight="1">
      <c r="B104" s="215" t="s">
        <v>384</v>
      </c>
      <c r="C104" s="303">
        <v>302</v>
      </c>
      <c r="D104" s="314">
        <v>85</v>
      </c>
      <c r="E104" s="314">
        <v>59</v>
      </c>
      <c r="F104" s="314">
        <v>69</v>
      </c>
      <c r="G104" s="314">
        <v>8</v>
      </c>
      <c r="H104" s="314">
        <v>45</v>
      </c>
      <c r="I104" s="314" t="s">
        <v>513</v>
      </c>
      <c r="J104" s="314">
        <v>36</v>
      </c>
      <c r="K104" s="314" t="s">
        <v>513</v>
      </c>
      <c r="L104" s="303">
        <v>2411</v>
      </c>
      <c r="M104" s="303">
        <v>24</v>
      </c>
      <c r="N104" s="303">
        <v>248</v>
      </c>
      <c r="Q104" s="313"/>
      <c r="R104" s="313"/>
      <c r="S104" s="313"/>
      <c r="T104" s="313"/>
      <c r="U104" s="313"/>
      <c r="V104" s="313"/>
      <c r="W104" s="313"/>
      <c r="X104" s="313"/>
      <c r="Y104" s="313"/>
    </row>
    <row r="105" spans="2:25" ht="25.5" customHeight="1">
      <c r="B105" s="215" t="s">
        <v>87</v>
      </c>
      <c r="C105" s="303">
        <v>282</v>
      </c>
      <c r="D105" s="314">
        <v>44</v>
      </c>
      <c r="E105" s="314">
        <v>58</v>
      </c>
      <c r="F105" s="314">
        <v>82</v>
      </c>
      <c r="G105" s="314">
        <v>13</v>
      </c>
      <c r="H105" s="314">
        <v>29</v>
      </c>
      <c r="I105" s="314" t="s">
        <v>513</v>
      </c>
      <c r="J105" s="314">
        <v>56</v>
      </c>
      <c r="K105" s="314" t="s">
        <v>513</v>
      </c>
      <c r="L105" s="303">
        <v>2963</v>
      </c>
      <c r="M105" s="303">
        <v>40</v>
      </c>
      <c r="N105" s="303">
        <v>1176</v>
      </c>
      <c r="Q105" s="313"/>
      <c r="R105" s="313"/>
      <c r="S105" s="313"/>
      <c r="T105" s="313"/>
      <c r="U105" s="313"/>
      <c r="V105" s="313"/>
      <c r="W105" s="313"/>
      <c r="X105" s="313"/>
      <c r="Y105" s="313"/>
    </row>
    <row r="106" spans="2:25" ht="25.5" customHeight="1">
      <c r="B106" s="215" t="s">
        <v>88</v>
      </c>
      <c r="C106" s="303">
        <v>347</v>
      </c>
      <c r="D106" s="314">
        <v>67</v>
      </c>
      <c r="E106" s="314">
        <v>77</v>
      </c>
      <c r="F106" s="314">
        <v>93</v>
      </c>
      <c r="G106" s="314">
        <v>20</v>
      </c>
      <c r="H106" s="314">
        <v>43</v>
      </c>
      <c r="I106" s="314" t="s">
        <v>514</v>
      </c>
      <c r="J106" s="314">
        <v>47</v>
      </c>
      <c r="K106" s="314" t="s">
        <v>513</v>
      </c>
      <c r="L106" s="303">
        <v>3186</v>
      </c>
      <c r="M106" s="303">
        <v>37</v>
      </c>
      <c r="N106" s="303">
        <v>950</v>
      </c>
      <c r="Q106" s="313"/>
      <c r="R106" s="313"/>
      <c r="S106" s="313"/>
      <c r="T106" s="313"/>
      <c r="U106" s="313"/>
      <c r="V106" s="313"/>
      <c r="W106" s="313"/>
      <c r="X106" s="313"/>
      <c r="Y106" s="313"/>
    </row>
    <row r="107" spans="2:25" ht="25.5" customHeight="1">
      <c r="B107" s="215" t="s">
        <v>382</v>
      </c>
      <c r="C107" s="303">
        <v>359</v>
      </c>
      <c r="D107" s="314">
        <v>50</v>
      </c>
      <c r="E107" s="314">
        <v>74</v>
      </c>
      <c r="F107" s="314">
        <v>110</v>
      </c>
      <c r="G107" s="314">
        <v>19</v>
      </c>
      <c r="H107" s="314">
        <v>36</v>
      </c>
      <c r="I107" s="314">
        <v>0</v>
      </c>
      <c r="J107" s="314">
        <v>70</v>
      </c>
      <c r="K107" s="314">
        <v>0</v>
      </c>
      <c r="L107" s="303">
        <v>2564</v>
      </c>
      <c r="M107" s="303">
        <v>47</v>
      </c>
      <c r="N107" s="303">
        <v>783.34</v>
      </c>
      <c r="Q107" s="313"/>
      <c r="R107" s="313"/>
      <c r="S107" s="313"/>
      <c r="T107" s="313"/>
      <c r="U107" s="313"/>
      <c r="V107" s="313"/>
      <c r="W107" s="313"/>
      <c r="X107" s="313"/>
      <c r="Y107" s="313"/>
    </row>
    <row r="108" spans="2:25" ht="25.5" customHeight="1">
      <c r="B108" s="215" t="s">
        <v>78</v>
      </c>
      <c r="C108" s="303">
        <v>417</v>
      </c>
      <c r="D108" s="314">
        <v>92</v>
      </c>
      <c r="E108" s="314">
        <v>106</v>
      </c>
      <c r="F108" s="314">
        <v>92</v>
      </c>
      <c r="G108" s="314">
        <v>15</v>
      </c>
      <c r="H108" s="314">
        <v>33</v>
      </c>
      <c r="I108" s="314">
        <v>0</v>
      </c>
      <c r="J108" s="314">
        <v>78</v>
      </c>
      <c r="K108" s="314">
        <v>1</v>
      </c>
      <c r="L108" s="303">
        <v>3016</v>
      </c>
      <c r="M108" s="303">
        <v>45</v>
      </c>
      <c r="N108" s="303">
        <v>478.34</v>
      </c>
      <c r="Q108" s="313"/>
      <c r="R108" s="313"/>
      <c r="S108" s="313"/>
      <c r="T108" s="313"/>
      <c r="U108" s="313"/>
      <c r="V108" s="313"/>
      <c r="W108" s="313"/>
      <c r="X108" s="313"/>
      <c r="Y108" s="313"/>
    </row>
    <row r="109" spans="2:25" ht="25.5" customHeight="1">
      <c r="B109" s="215" t="s">
        <v>79</v>
      </c>
      <c r="C109" s="303">
        <v>378</v>
      </c>
      <c r="D109" s="314">
        <v>57</v>
      </c>
      <c r="E109" s="314">
        <v>101</v>
      </c>
      <c r="F109" s="314">
        <v>71</v>
      </c>
      <c r="G109" s="314">
        <v>23</v>
      </c>
      <c r="H109" s="314">
        <v>42</v>
      </c>
      <c r="I109" s="314">
        <v>0</v>
      </c>
      <c r="J109" s="314">
        <v>83</v>
      </c>
      <c r="K109" s="314">
        <v>1</v>
      </c>
      <c r="L109" s="303">
        <v>3539</v>
      </c>
      <c r="M109" s="303">
        <v>55</v>
      </c>
      <c r="N109" s="303">
        <v>439.138</v>
      </c>
      <c r="Q109" s="313"/>
      <c r="R109" s="313"/>
      <c r="S109" s="313"/>
      <c r="T109" s="313"/>
      <c r="U109" s="313"/>
      <c r="V109" s="313"/>
      <c r="W109" s="313"/>
      <c r="X109" s="313"/>
      <c r="Y109" s="313"/>
    </row>
    <row r="110" spans="2:25" ht="25.5" customHeight="1">
      <c r="B110" s="215" t="s">
        <v>80</v>
      </c>
      <c r="C110" s="303">
        <v>468</v>
      </c>
      <c r="D110" s="314">
        <v>140</v>
      </c>
      <c r="E110" s="314">
        <v>88</v>
      </c>
      <c r="F110" s="314">
        <v>70</v>
      </c>
      <c r="G110" s="314">
        <v>21</v>
      </c>
      <c r="H110" s="314">
        <v>67</v>
      </c>
      <c r="I110" s="314">
        <v>0</v>
      </c>
      <c r="J110" s="314">
        <v>82</v>
      </c>
      <c r="K110" s="314">
        <v>0</v>
      </c>
      <c r="L110" s="303">
        <v>3360</v>
      </c>
      <c r="M110" s="303">
        <v>67</v>
      </c>
      <c r="N110" s="303">
        <v>1126.599</v>
      </c>
      <c r="Q110" s="313"/>
      <c r="R110" s="313"/>
      <c r="S110" s="313"/>
      <c r="T110" s="313"/>
      <c r="U110" s="313"/>
      <c r="V110" s="313"/>
      <c r="W110" s="313"/>
      <c r="X110" s="313"/>
      <c r="Y110" s="313"/>
    </row>
    <row r="111" spans="2:25" ht="25.5" customHeight="1" thickBot="1">
      <c r="B111" s="215" t="s">
        <v>13</v>
      </c>
      <c r="C111" s="303">
        <v>423</v>
      </c>
      <c r="D111" s="314">
        <v>111</v>
      </c>
      <c r="E111" s="314">
        <v>116</v>
      </c>
      <c r="F111" s="314">
        <v>59</v>
      </c>
      <c r="G111" s="314">
        <v>18</v>
      </c>
      <c r="H111" s="314">
        <v>50</v>
      </c>
      <c r="I111" s="314">
        <v>0</v>
      </c>
      <c r="J111" s="314">
        <v>69</v>
      </c>
      <c r="K111" s="314">
        <v>0</v>
      </c>
      <c r="L111" s="303">
        <v>2826</v>
      </c>
      <c r="M111" s="303">
        <v>84</v>
      </c>
      <c r="N111" s="303">
        <v>1006.631</v>
      </c>
      <c r="Q111" s="313"/>
      <c r="R111" s="313"/>
      <c r="S111" s="313"/>
      <c r="T111" s="313"/>
      <c r="U111" s="313"/>
      <c r="V111" s="313"/>
      <c r="W111" s="313"/>
      <c r="X111" s="313"/>
      <c r="Y111" s="313"/>
    </row>
    <row r="112" spans="2:14" ht="24.75" customHeight="1">
      <c r="B112" s="340" t="s">
        <v>451</v>
      </c>
      <c r="C112" s="336">
        <f aca="true" t="shared" si="11" ref="C112:H112">(C111-C110)/C110*100</f>
        <v>-9.615384615384617</v>
      </c>
      <c r="D112" s="336">
        <f t="shared" si="11"/>
        <v>-20.714285714285715</v>
      </c>
      <c r="E112" s="336">
        <f t="shared" si="11"/>
        <v>31.818181818181817</v>
      </c>
      <c r="F112" s="336">
        <f t="shared" si="11"/>
        <v>-15.714285714285714</v>
      </c>
      <c r="G112" s="336">
        <f t="shared" si="11"/>
        <v>-14.285714285714285</v>
      </c>
      <c r="H112" s="336">
        <f t="shared" si="11"/>
        <v>-25.37313432835821</v>
      </c>
      <c r="I112" s="338">
        <v>0</v>
      </c>
      <c r="J112" s="336">
        <f>(J111-J110)/J110*100</f>
        <v>-15.853658536585366</v>
      </c>
      <c r="K112" s="338">
        <v>0</v>
      </c>
      <c r="L112" s="336">
        <f>(L111-L110)/L110*100</f>
        <v>-15.892857142857142</v>
      </c>
      <c r="M112" s="336">
        <f>(M111-M110)/M110*100</f>
        <v>25.37313432835821</v>
      </c>
      <c r="N112" s="336">
        <f>(N111-N110)/N110*100</f>
        <v>-10.648686888591236</v>
      </c>
    </row>
    <row r="113" spans="2:14" ht="24.75" customHeight="1" thickBot="1">
      <c r="B113" s="332"/>
      <c r="C113" s="413"/>
      <c r="D113" s="413"/>
      <c r="E113" s="413"/>
      <c r="F113" s="413"/>
      <c r="G113" s="413"/>
      <c r="H113" s="413"/>
      <c r="I113" s="339"/>
      <c r="J113" s="413"/>
      <c r="K113" s="339"/>
      <c r="L113" s="413"/>
      <c r="M113" s="413"/>
      <c r="N113" s="413"/>
    </row>
    <row r="114" spans="2:14" ht="27" customHeight="1">
      <c r="B114" s="340" t="s">
        <v>505</v>
      </c>
      <c r="C114" s="336">
        <f aca="true" t="shared" si="12" ref="C114:H114">(C111-C98)/C98*100</f>
        <v>7.088607594936709</v>
      </c>
      <c r="D114" s="336">
        <f t="shared" si="12"/>
        <v>-3.4782608695652173</v>
      </c>
      <c r="E114" s="336">
        <f t="shared" si="12"/>
        <v>20.833333333333336</v>
      </c>
      <c r="F114" s="336">
        <f t="shared" si="12"/>
        <v>7.2727272727272725</v>
      </c>
      <c r="G114" s="336">
        <f t="shared" si="12"/>
        <v>-25</v>
      </c>
      <c r="H114" s="336">
        <f t="shared" si="12"/>
        <v>16.27906976744186</v>
      </c>
      <c r="I114" s="338">
        <v>0</v>
      </c>
      <c r="J114" s="336">
        <f>(J111-J98)/J98*100</f>
        <v>11.29032258064516</v>
      </c>
      <c r="K114" s="338">
        <v>0</v>
      </c>
      <c r="L114" s="336">
        <f>(L111-L98)/L98*100</f>
        <v>-29.314657328664335</v>
      </c>
      <c r="M114" s="336">
        <f>(M111-M98)/M98*100</f>
        <v>75</v>
      </c>
      <c r="N114" s="336">
        <f>(N111-N98)/N98*100</f>
        <v>24.89218362282878</v>
      </c>
    </row>
    <row r="115" spans="2:14" ht="27" customHeight="1" thickBot="1">
      <c r="B115" s="402"/>
      <c r="C115" s="413"/>
      <c r="D115" s="413"/>
      <c r="E115" s="413"/>
      <c r="F115" s="413"/>
      <c r="G115" s="413"/>
      <c r="H115" s="413"/>
      <c r="I115" s="339"/>
      <c r="J115" s="413"/>
      <c r="K115" s="339"/>
      <c r="L115" s="413"/>
      <c r="M115" s="413"/>
      <c r="N115" s="413"/>
    </row>
    <row r="116" spans="2:12" ht="18" customHeight="1">
      <c r="B116" s="244" t="s">
        <v>481</v>
      </c>
      <c r="L116" s="303"/>
    </row>
    <row r="117" spans="2:14" ht="19.5" customHeight="1">
      <c r="B117" s="286" t="s">
        <v>506</v>
      </c>
      <c r="C117" s="315"/>
      <c r="D117" s="315"/>
      <c r="E117" s="315"/>
      <c r="F117" s="315"/>
      <c r="G117" s="293"/>
      <c r="H117" s="224"/>
      <c r="I117" s="224"/>
      <c r="J117" s="224"/>
      <c r="K117" s="224"/>
      <c r="L117" s="224"/>
      <c r="M117" s="224"/>
      <c r="N117" s="224"/>
    </row>
    <row r="118" spans="2:14" ht="19.5" customHeight="1">
      <c r="B118" s="244" t="s">
        <v>507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</row>
    <row r="119" spans="2:14" ht="19.5" customHeight="1">
      <c r="B119" s="244" t="s">
        <v>482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</row>
    <row r="120" spans="2:14" ht="34.5" customHeight="1">
      <c r="B120" s="185" t="s">
        <v>508</v>
      </c>
      <c r="C120" s="186"/>
      <c r="D120" s="186"/>
      <c r="E120" s="186"/>
      <c r="F120" s="186"/>
      <c r="G120" s="186"/>
      <c r="H120" s="186"/>
      <c r="I120" s="224"/>
      <c r="J120" s="224"/>
      <c r="K120" s="224"/>
      <c r="L120" s="224"/>
      <c r="M120" s="224"/>
      <c r="N120" s="224"/>
    </row>
    <row r="121" spans="2:14" ht="34.5" customHeight="1">
      <c r="B121" s="316" t="s">
        <v>483</v>
      </c>
      <c r="C121" s="186"/>
      <c r="D121" s="186"/>
      <c r="E121" s="186"/>
      <c r="F121" s="186"/>
      <c r="G121" s="186"/>
      <c r="H121" s="186"/>
      <c r="I121" s="224"/>
      <c r="J121" s="224"/>
      <c r="K121" s="224"/>
      <c r="L121" s="224"/>
      <c r="M121" s="224"/>
      <c r="N121" s="317" t="s">
        <v>484</v>
      </c>
    </row>
    <row r="122" spans="2:14" ht="24.75" customHeight="1" thickBot="1">
      <c r="B122" s="186"/>
      <c r="C122" s="186"/>
      <c r="D122" s="186"/>
      <c r="E122" s="186"/>
      <c r="F122" s="186"/>
      <c r="G122" s="186"/>
      <c r="H122" s="186"/>
      <c r="N122" s="318" t="s">
        <v>485</v>
      </c>
    </row>
    <row r="123" spans="2:14" ht="24.75" customHeight="1">
      <c r="B123" s="403" t="s">
        <v>11</v>
      </c>
      <c r="C123" s="484" t="s">
        <v>486</v>
      </c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</row>
    <row r="124" spans="2:14" ht="24.75" customHeight="1">
      <c r="B124" s="404"/>
      <c r="C124" s="470" t="s">
        <v>487</v>
      </c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</row>
    <row r="125" spans="2:14" ht="24.75" customHeight="1">
      <c r="B125" s="415" t="s">
        <v>131</v>
      </c>
      <c r="C125" s="472" t="s">
        <v>488</v>
      </c>
      <c r="D125" s="473"/>
      <c r="E125" s="466" t="s">
        <v>489</v>
      </c>
      <c r="F125" s="467"/>
      <c r="G125" s="466" t="s">
        <v>490</v>
      </c>
      <c r="H125" s="467"/>
      <c r="I125" s="466" t="s">
        <v>491</v>
      </c>
      <c r="J125" s="467"/>
      <c r="K125" s="469" t="s">
        <v>509</v>
      </c>
      <c r="L125" s="467"/>
      <c r="M125" s="476" t="s">
        <v>492</v>
      </c>
      <c r="N125" s="476" t="s">
        <v>493</v>
      </c>
    </row>
    <row r="126" spans="2:14" ht="24.75" customHeight="1">
      <c r="B126" s="416"/>
      <c r="C126" s="474"/>
      <c r="D126" s="475"/>
      <c r="E126" s="468"/>
      <c r="F126" s="468"/>
      <c r="G126" s="468"/>
      <c r="H126" s="468"/>
      <c r="I126" s="468"/>
      <c r="J126" s="468"/>
      <c r="K126" s="468"/>
      <c r="L126" s="468"/>
      <c r="M126" s="477"/>
      <c r="N126" s="477"/>
    </row>
    <row r="127" spans="2:14" ht="24.75" customHeight="1">
      <c r="B127" s="416"/>
      <c r="C127" s="455" t="s">
        <v>494</v>
      </c>
      <c r="D127" s="456"/>
      <c r="E127" s="530" t="s">
        <v>495</v>
      </c>
      <c r="F127" s="456"/>
      <c r="G127" s="459" t="s">
        <v>496</v>
      </c>
      <c r="H127" s="460"/>
      <c r="I127" s="462" t="s">
        <v>510</v>
      </c>
      <c r="J127" s="463"/>
      <c r="K127" s="459" t="s">
        <v>497</v>
      </c>
      <c r="L127" s="460"/>
      <c r="M127" s="478" t="s">
        <v>511</v>
      </c>
      <c r="N127" s="479" t="s">
        <v>474</v>
      </c>
    </row>
    <row r="128" spans="2:14" ht="24.75" customHeight="1" thickBot="1">
      <c r="B128" s="417"/>
      <c r="C128" s="457"/>
      <c r="D128" s="458"/>
      <c r="E128" s="531"/>
      <c r="F128" s="458"/>
      <c r="G128" s="406"/>
      <c r="H128" s="461"/>
      <c r="I128" s="464"/>
      <c r="J128" s="465"/>
      <c r="K128" s="406"/>
      <c r="L128" s="461"/>
      <c r="M128" s="373"/>
      <c r="N128" s="480"/>
    </row>
    <row r="129" spans="2:14" ht="24.75" customHeight="1" hidden="1">
      <c r="B129" s="203" t="s">
        <v>329</v>
      </c>
      <c r="C129" s="200"/>
      <c r="E129" s="200"/>
      <c r="G129" s="200"/>
      <c r="I129" s="200"/>
      <c r="K129" s="200"/>
      <c r="M129" s="202"/>
      <c r="N129" s="319"/>
    </row>
    <row r="130" spans="2:14" ht="24.75" customHeight="1" hidden="1">
      <c r="B130" s="203" t="s">
        <v>330</v>
      </c>
      <c r="C130" s="200"/>
      <c r="E130" s="200"/>
      <c r="G130" s="200"/>
      <c r="I130" s="200"/>
      <c r="K130" s="200"/>
      <c r="M130" s="202"/>
      <c r="N130" s="319"/>
    </row>
    <row r="131" spans="2:14" ht="24.75" customHeight="1" hidden="1">
      <c r="B131" s="203" t="s">
        <v>331</v>
      </c>
      <c r="C131" s="200"/>
      <c r="E131" s="200"/>
      <c r="G131" s="200"/>
      <c r="I131" s="200"/>
      <c r="K131" s="200"/>
      <c r="M131" s="202"/>
      <c r="N131" s="319"/>
    </row>
    <row r="132" spans="2:14" ht="24.75" customHeight="1" hidden="1">
      <c r="B132" s="203"/>
      <c r="C132" s="200"/>
      <c r="E132" s="200"/>
      <c r="G132" s="200"/>
      <c r="I132" s="200"/>
      <c r="K132" s="200"/>
      <c r="M132" s="202"/>
      <c r="N132" s="319"/>
    </row>
    <row r="133" spans="2:14" ht="33" customHeight="1" hidden="1">
      <c r="B133" s="203" t="s">
        <v>332</v>
      </c>
      <c r="C133" s="538">
        <v>4301837</v>
      </c>
      <c r="D133" s="534"/>
      <c r="E133" s="537">
        <v>2282156</v>
      </c>
      <c r="F133" s="534"/>
      <c r="G133" s="533">
        <v>421984</v>
      </c>
      <c r="H133" s="534"/>
      <c r="I133" s="533">
        <v>824253</v>
      </c>
      <c r="J133" s="534"/>
      <c r="K133" s="533">
        <v>392546</v>
      </c>
      <c r="L133" s="534"/>
      <c r="M133" s="202">
        <v>41125</v>
      </c>
      <c r="N133" s="216">
        <v>339773</v>
      </c>
    </row>
    <row r="134" spans="2:14" ht="33" customHeight="1" hidden="1">
      <c r="B134" s="203" t="s">
        <v>317</v>
      </c>
      <c r="C134" s="538">
        <v>5450770</v>
      </c>
      <c r="D134" s="534"/>
      <c r="E134" s="537">
        <v>2735991</v>
      </c>
      <c r="F134" s="534"/>
      <c r="G134" s="533">
        <v>476684</v>
      </c>
      <c r="H134" s="534"/>
      <c r="I134" s="533">
        <v>887456</v>
      </c>
      <c r="J134" s="534"/>
      <c r="K134" s="533">
        <v>509729</v>
      </c>
      <c r="L134" s="534"/>
      <c r="M134" s="202">
        <v>39775</v>
      </c>
      <c r="N134" s="216">
        <v>801135</v>
      </c>
    </row>
    <row r="135" spans="2:14" ht="33" customHeight="1" hidden="1">
      <c r="B135" s="203" t="s">
        <v>318</v>
      </c>
      <c r="C135" s="538">
        <v>8125886</v>
      </c>
      <c r="D135" s="534"/>
      <c r="E135" s="537">
        <v>3121013</v>
      </c>
      <c r="F135" s="534"/>
      <c r="G135" s="533">
        <v>567151</v>
      </c>
      <c r="H135" s="534"/>
      <c r="I135" s="533">
        <v>2330393</v>
      </c>
      <c r="J135" s="534"/>
      <c r="K135" s="533">
        <v>357418</v>
      </c>
      <c r="L135" s="534"/>
      <c r="M135" s="202">
        <v>395516</v>
      </c>
      <c r="N135" s="216">
        <v>1354395</v>
      </c>
    </row>
    <row r="136" spans="2:14" ht="33" customHeight="1" hidden="1">
      <c r="B136" s="203" t="s">
        <v>319</v>
      </c>
      <c r="C136" s="538">
        <v>11837616</v>
      </c>
      <c r="D136" s="534"/>
      <c r="E136" s="537">
        <v>6130934</v>
      </c>
      <c r="F136" s="534"/>
      <c r="G136" s="533">
        <v>2622545</v>
      </c>
      <c r="H136" s="534"/>
      <c r="I136" s="533">
        <v>1482368</v>
      </c>
      <c r="J136" s="534"/>
      <c r="K136" s="533">
        <v>570278</v>
      </c>
      <c r="L136" s="534"/>
      <c r="M136" s="202">
        <v>73549</v>
      </c>
      <c r="N136" s="216">
        <v>957942</v>
      </c>
    </row>
    <row r="137" spans="2:14" ht="33" customHeight="1" hidden="1">
      <c r="B137" s="203" t="s">
        <v>320</v>
      </c>
      <c r="C137" s="538">
        <v>15618392</v>
      </c>
      <c r="D137" s="534"/>
      <c r="E137" s="537">
        <v>7266994</v>
      </c>
      <c r="F137" s="534"/>
      <c r="G137" s="533">
        <v>1767463</v>
      </c>
      <c r="H137" s="534"/>
      <c r="I137" s="533">
        <v>3207690</v>
      </c>
      <c r="J137" s="534"/>
      <c r="K137" s="533">
        <v>938550</v>
      </c>
      <c r="L137" s="534"/>
      <c r="M137" s="202">
        <v>415047</v>
      </c>
      <c r="N137" s="216">
        <v>2022648</v>
      </c>
    </row>
    <row r="138" spans="2:14" ht="33" customHeight="1" hidden="1">
      <c r="B138" s="203" t="s">
        <v>368</v>
      </c>
      <c r="C138" s="538">
        <f>SUM(C139:D142)</f>
        <v>19016248</v>
      </c>
      <c r="D138" s="534"/>
      <c r="E138" s="537">
        <f>SUM(E139:E142)</f>
        <v>8013286</v>
      </c>
      <c r="F138" s="534"/>
      <c r="G138" s="533">
        <f>SUM(G139:G142)</f>
        <v>1866964</v>
      </c>
      <c r="H138" s="534"/>
      <c r="I138" s="533">
        <f>SUM(I139:I142)</f>
        <v>3916389</v>
      </c>
      <c r="J138" s="534"/>
      <c r="K138" s="533">
        <f>SUM(K139:K142)</f>
        <v>1438943</v>
      </c>
      <c r="L138" s="534"/>
      <c r="M138" s="216">
        <f>SUM(M139:M142)</f>
        <v>617824</v>
      </c>
      <c r="N138" s="320">
        <f>SUM(N139:N142)</f>
        <v>3162842</v>
      </c>
    </row>
    <row r="139" spans="2:14" ht="33" customHeight="1" hidden="1">
      <c r="B139" s="203" t="s">
        <v>333</v>
      </c>
      <c r="C139" s="538">
        <f>SUM(E139:N139)</f>
        <v>4219445</v>
      </c>
      <c r="D139" s="534"/>
      <c r="E139" s="537">
        <v>1795154</v>
      </c>
      <c r="F139" s="534"/>
      <c r="G139" s="533">
        <v>764736</v>
      </c>
      <c r="H139" s="534"/>
      <c r="I139" s="533">
        <v>649709</v>
      </c>
      <c r="J139" s="534"/>
      <c r="K139" s="533">
        <v>205688</v>
      </c>
      <c r="L139" s="534"/>
      <c r="M139" s="216">
        <v>103360</v>
      </c>
      <c r="N139" s="320">
        <v>700798</v>
      </c>
    </row>
    <row r="140" spans="2:14" ht="33" customHeight="1" hidden="1">
      <c r="B140" s="203" t="s">
        <v>1</v>
      </c>
      <c r="C140" s="538">
        <f>SUM(E140:N140)</f>
        <v>4371109</v>
      </c>
      <c r="D140" s="534"/>
      <c r="E140" s="537">
        <v>1793997</v>
      </c>
      <c r="F140" s="534"/>
      <c r="G140" s="533">
        <v>289189</v>
      </c>
      <c r="H140" s="534"/>
      <c r="I140" s="533">
        <v>1145984</v>
      </c>
      <c r="J140" s="534"/>
      <c r="K140" s="533">
        <v>265670</v>
      </c>
      <c r="L140" s="534"/>
      <c r="M140" s="216">
        <v>92237</v>
      </c>
      <c r="N140" s="320">
        <v>784032</v>
      </c>
    </row>
    <row r="141" spans="2:14" ht="33" customHeight="1" hidden="1">
      <c r="B141" s="203" t="s">
        <v>2</v>
      </c>
      <c r="C141" s="538">
        <f>SUM(E141:N141)</f>
        <v>4821467</v>
      </c>
      <c r="D141" s="534"/>
      <c r="E141" s="537">
        <v>2162205</v>
      </c>
      <c r="F141" s="534"/>
      <c r="G141" s="533">
        <v>369525</v>
      </c>
      <c r="H141" s="534"/>
      <c r="I141" s="533">
        <v>916833</v>
      </c>
      <c r="J141" s="534"/>
      <c r="K141" s="533">
        <v>515521</v>
      </c>
      <c r="L141" s="534"/>
      <c r="M141" s="216">
        <v>126826</v>
      </c>
      <c r="N141" s="320">
        <v>730557</v>
      </c>
    </row>
    <row r="142" spans="2:14" ht="33" customHeight="1" hidden="1">
      <c r="B142" s="203" t="s">
        <v>334</v>
      </c>
      <c r="C142" s="538">
        <f>SUM(E142:N142)</f>
        <v>5604227</v>
      </c>
      <c r="D142" s="534"/>
      <c r="E142" s="537">
        <v>2261930</v>
      </c>
      <c r="F142" s="534"/>
      <c r="G142" s="533">
        <v>443514</v>
      </c>
      <c r="H142" s="534"/>
      <c r="I142" s="533">
        <v>1203863</v>
      </c>
      <c r="J142" s="534"/>
      <c r="K142" s="533">
        <v>452064</v>
      </c>
      <c r="L142" s="534"/>
      <c r="M142" s="216">
        <v>295401</v>
      </c>
      <c r="N142" s="320">
        <v>947455</v>
      </c>
    </row>
    <row r="143" spans="2:15" ht="25.5" customHeight="1" hidden="1">
      <c r="B143" s="232" t="s">
        <v>0</v>
      </c>
      <c r="C143" s="445">
        <f>SUM(C144:D155)</f>
        <v>21435428.400000002</v>
      </c>
      <c r="D143" s="535"/>
      <c r="E143" s="444">
        <f>SUM(E144:F155)</f>
        <v>10104474.600000001</v>
      </c>
      <c r="F143" s="535"/>
      <c r="G143" s="444">
        <f>SUM(G144:H155)</f>
        <v>1965630.1</v>
      </c>
      <c r="H143" s="535"/>
      <c r="I143" s="444">
        <f>SUM(I144:J155)</f>
        <v>2721911.3</v>
      </c>
      <c r="J143" s="535"/>
      <c r="K143" s="444">
        <f>SUM(K144:L155)</f>
        <v>1708341.9</v>
      </c>
      <c r="L143" s="535"/>
      <c r="M143" s="307">
        <f>SUM(M144:N155)</f>
        <v>4935070.6</v>
      </c>
      <c r="N143" s="307">
        <f>SUM(N144:O155)</f>
        <v>2733084.6</v>
      </c>
      <c r="O143" s="322"/>
    </row>
    <row r="144" spans="2:15" ht="30" customHeight="1" hidden="1">
      <c r="B144" s="233" t="s">
        <v>369</v>
      </c>
      <c r="C144" s="445">
        <v>2302616</v>
      </c>
      <c r="D144" s="535"/>
      <c r="E144" s="444">
        <v>909172</v>
      </c>
      <c r="F144" s="535"/>
      <c r="G144" s="444">
        <v>174708</v>
      </c>
      <c r="H144" s="535"/>
      <c r="I144" s="444">
        <v>740286</v>
      </c>
      <c r="J144" s="535"/>
      <c r="K144" s="444">
        <v>181903</v>
      </c>
      <c r="L144" s="535"/>
      <c r="M144" s="307">
        <v>92031</v>
      </c>
      <c r="N144" s="307">
        <v>204516</v>
      </c>
      <c r="O144" s="322"/>
    </row>
    <row r="145" spans="2:15" ht="30" customHeight="1" hidden="1">
      <c r="B145" s="233" t="s">
        <v>370</v>
      </c>
      <c r="C145" s="445">
        <v>1614613.6</v>
      </c>
      <c r="D145" s="535"/>
      <c r="E145" s="444">
        <v>743341.2</v>
      </c>
      <c r="F145" s="535"/>
      <c r="G145" s="444">
        <v>163238.4</v>
      </c>
      <c r="H145" s="535"/>
      <c r="I145" s="444">
        <v>284512.7</v>
      </c>
      <c r="J145" s="535"/>
      <c r="K145" s="444">
        <v>96982.4</v>
      </c>
      <c r="L145" s="535"/>
      <c r="M145" s="307">
        <v>114284.3</v>
      </c>
      <c r="N145" s="307">
        <v>212254.6</v>
      </c>
      <c r="O145" s="322"/>
    </row>
    <row r="146" spans="2:15" ht="24" customHeight="1" hidden="1">
      <c r="B146" s="212" t="s">
        <v>371</v>
      </c>
      <c r="C146" s="445">
        <v>1554304.4</v>
      </c>
      <c r="D146" s="535"/>
      <c r="E146" s="444">
        <v>771031.1</v>
      </c>
      <c r="F146" s="535"/>
      <c r="G146" s="444">
        <v>139883.4</v>
      </c>
      <c r="H146" s="535"/>
      <c r="I146" s="444">
        <v>237618</v>
      </c>
      <c r="J146" s="535"/>
      <c r="K146" s="444">
        <v>91948.7</v>
      </c>
      <c r="L146" s="535"/>
      <c r="M146" s="307">
        <v>140027.6</v>
      </c>
      <c r="N146" s="307">
        <v>173795.6</v>
      </c>
      <c r="O146" s="322"/>
    </row>
    <row r="147" spans="2:15" ht="24" customHeight="1" hidden="1">
      <c r="B147" s="212" t="s">
        <v>372</v>
      </c>
      <c r="C147" s="445">
        <v>1573144.4</v>
      </c>
      <c r="D147" s="535"/>
      <c r="E147" s="444">
        <v>731466.7</v>
      </c>
      <c r="F147" s="535"/>
      <c r="G147" s="444">
        <v>193678.8</v>
      </c>
      <c r="H147" s="535"/>
      <c r="I147" s="444">
        <v>139267.6</v>
      </c>
      <c r="J147" s="535"/>
      <c r="K147" s="444">
        <v>108167.8</v>
      </c>
      <c r="L147" s="535"/>
      <c r="M147" s="307">
        <v>223652.8</v>
      </c>
      <c r="N147" s="307">
        <v>176910.8</v>
      </c>
      <c r="O147" s="322"/>
    </row>
    <row r="148" spans="2:15" ht="24" customHeight="1" hidden="1">
      <c r="B148" s="212" t="s">
        <v>373</v>
      </c>
      <c r="C148" s="445">
        <f aca="true" t="shared" si="13" ref="C148:C155">SUM(E148:V148)</f>
        <v>1626486.7</v>
      </c>
      <c r="D148" s="535"/>
      <c r="E148" s="444">
        <v>648936.7</v>
      </c>
      <c r="F148" s="535"/>
      <c r="G148" s="444">
        <v>143779</v>
      </c>
      <c r="H148" s="535"/>
      <c r="I148" s="444">
        <v>295691.5</v>
      </c>
      <c r="J148" s="535"/>
      <c r="K148" s="444">
        <v>163663.1</v>
      </c>
      <c r="L148" s="535"/>
      <c r="M148" s="307">
        <v>154058</v>
      </c>
      <c r="N148" s="307">
        <v>220358.4</v>
      </c>
      <c r="O148" s="322"/>
    </row>
    <row r="149" spans="2:15" ht="24" customHeight="1" hidden="1">
      <c r="B149" s="212" t="s">
        <v>374</v>
      </c>
      <c r="C149" s="445">
        <f t="shared" si="13"/>
        <v>1579868.1999999997</v>
      </c>
      <c r="D149" s="535"/>
      <c r="E149" s="444">
        <v>785761.7</v>
      </c>
      <c r="F149" s="535"/>
      <c r="G149" s="444">
        <v>128791</v>
      </c>
      <c r="H149" s="535"/>
      <c r="I149" s="444">
        <v>152403.4</v>
      </c>
      <c r="J149" s="535"/>
      <c r="K149" s="444">
        <v>113936</v>
      </c>
      <c r="L149" s="535"/>
      <c r="M149" s="307">
        <v>181820.7</v>
      </c>
      <c r="N149" s="307">
        <v>217155.4</v>
      </c>
      <c r="O149" s="322"/>
    </row>
    <row r="150" spans="2:15" ht="24" customHeight="1" hidden="1">
      <c r="B150" s="212" t="s">
        <v>375</v>
      </c>
      <c r="C150" s="445">
        <f t="shared" si="13"/>
        <v>1698198.1</v>
      </c>
      <c r="D150" s="535"/>
      <c r="E150" s="444">
        <v>855799.5</v>
      </c>
      <c r="F150" s="535"/>
      <c r="G150" s="444">
        <v>124636.7</v>
      </c>
      <c r="H150" s="535"/>
      <c r="I150" s="444">
        <v>134503.1</v>
      </c>
      <c r="J150" s="535"/>
      <c r="K150" s="444">
        <v>133622.9</v>
      </c>
      <c r="L150" s="535"/>
      <c r="M150" s="307">
        <v>227915.8</v>
      </c>
      <c r="N150" s="307">
        <v>221720.1</v>
      </c>
      <c r="O150" s="322"/>
    </row>
    <row r="151" spans="2:15" ht="24" customHeight="1" hidden="1">
      <c r="B151" s="212" t="s">
        <v>376</v>
      </c>
      <c r="C151" s="445">
        <f t="shared" si="13"/>
        <v>1762636</v>
      </c>
      <c r="D151" s="535"/>
      <c r="E151" s="444">
        <v>883046.5</v>
      </c>
      <c r="F151" s="535"/>
      <c r="G151" s="444">
        <v>143214.1</v>
      </c>
      <c r="H151" s="535"/>
      <c r="I151" s="444">
        <v>160555</v>
      </c>
      <c r="J151" s="535"/>
      <c r="K151" s="444">
        <v>136862.9</v>
      </c>
      <c r="L151" s="535"/>
      <c r="M151" s="307">
        <v>224395.2</v>
      </c>
      <c r="N151" s="307">
        <v>214562.3</v>
      </c>
      <c r="O151" s="322"/>
    </row>
    <row r="152" spans="2:15" ht="24" customHeight="1" hidden="1">
      <c r="B152" s="212" t="s">
        <v>377</v>
      </c>
      <c r="C152" s="445">
        <f t="shared" si="13"/>
        <v>1990951.5</v>
      </c>
      <c r="D152" s="535"/>
      <c r="E152" s="444">
        <v>1036794.3</v>
      </c>
      <c r="F152" s="535"/>
      <c r="G152" s="444">
        <v>218263.7</v>
      </c>
      <c r="H152" s="535"/>
      <c r="I152" s="444">
        <v>145022.6</v>
      </c>
      <c r="J152" s="535"/>
      <c r="K152" s="444">
        <v>169153.4</v>
      </c>
      <c r="L152" s="535"/>
      <c r="M152" s="307">
        <v>172156.3</v>
      </c>
      <c r="N152" s="307">
        <v>249561.2</v>
      </c>
      <c r="O152" s="322"/>
    </row>
    <row r="153" spans="2:15" ht="24" customHeight="1" hidden="1">
      <c r="B153" s="212" t="s">
        <v>378</v>
      </c>
      <c r="C153" s="445">
        <f t="shared" si="13"/>
        <v>1849909.7999999998</v>
      </c>
      <c r="D153" s="535"/>
      <c r="E153" s="444">
        <v>910056.9</v>
      </c>
      <c r="F153" s="535"/>
      <c r="G153" s="444">
        <v>175790.1</v>
      </c>
      <c r="H153" s="535"/>
      <c r="I153" s="444">
        <v>136090.7</v>
      </c>
      <c r="J153" s="535"/>
      <c r="K153" s="444">
        <v>167856.5</v>
      </c>
      <c r="L153" s="535"/>
      <c r="M153" s="307">
        <v>226643.4</v>
      </c>
      <c r="N153" s="307">
        <v>233472.2</v>
      </c>
      <c r="O153" s="322"/>
    </row>
    <row r="154" spans="2:15" ht="24" customHeight="1" hidden="1">
      <c r="B154" s="212" t="s">
        <v>379</v>
      </c>
      <c r="C154" s="445">
        <f t="shared" si="13"/>
        <v>1797275.6</v>
      </c>
      <c r="D154" s="535"/>
      <c r="E154" s="444">
        <v>903835.1</v>
      </c>
      <c r="F154" s="535"/>
      <c r="G154" s="444">
        <v>172977.5</v>
      </c>
      <c r="H154" s="535"/>
      <c r="I154" s="444">
        <v>123592.9</v>
      </c>
      <c r="J154" s="535"/>
      <c r="K154" s="444">
        <v>158605.8</v>
      </c>
      <c r="L154" s="535"/>
      <c r="M154" s="307">
        <v>204143.3</v>
      </c>
      <c r="N154" s="307">
        <v>234121</v>
      </c>
      <c r="O154" s="322"/>
    </row>
    <row r="155" spans="2:14" ht="24" customHeight="1" hidden="1">
      <c r="B155" s="212" t="s">
        <v>380</v>
      </c>
      <c r="C155" s="445">
        <f t="shared" si="13"/>
        <v>2085424.1</v>
      </c>
      <c r="D155" s="535"/>
      <c r="E155" s="444">
        <v>925232.9</v>
      </c>
      <c r="F155" s="535"/>
      <c r="G155" s="444">
        <v>186669.4</v>
      </c>
      <c r="H155" s="535"/>
      <c r="I155" s="444">
        <v>172367.8</v>
      </c>
      <c r="J155" s="535"/>
      <c r="K155" s="444">
        <v>185639.4</v>
      </c>
      <c r="L155" s="535"/>
      <c r="M155" s="307">
        <v>240857.6</v>
      </c>
      <c r="N155" s="307">
        <v>374657</v>
      </c>
    </row>
    <row r="156" spans="2:16" ht="24" customHeight="1" hidden="1">
      <c r="B156" s="284" t="s">
        <v>450</v>
      </c>
      <c r="C156" s="445">
        <f>SUM(C157:D168)</f>
        <v>28564861.35</v>
      </c>
      <c r="D156" s="535"/>
      <c r="E156" s="444">
        <f>SUM(E157:F168)</f>
        <v>14383027.8</v>
      </c>
      <c r="F156" s="535"/>
      <c r="G156" s="536">
        <f>SUM(G157:H168)</f>
        <v>2292741.4</v>
      </c>
      <c r="H156" s="536"/>
      <c r="I156" s="444">
        <f>SUM(I157:J168)</f>
        <v>2515404.1</v>
      </c>
      <c r="J156" s="532"/>
      <c r="K156" s="444">
        <f>SUM(K157:L168)</f>
        <v>2385149</v>
      </c>
      <c r="L156" s="535"/>
      <c r="M156" s="307">
        <f>SUM(M157:N168)</f>
        <v>6988539.05</v>
      </c>
      <c r="N156" s="307">
        <f>SUM(N157:O168)</f>
        <v>3643034.65</v>
      </c>
      <c r="P156" s="323"/>
    </row>
    <row r="157" spans="2:16" ht="24" customHeight="1" hidden="1">
      <c r="B157" s="212" t="s">
        <v>335</v>
      </c>
      <c r="C157" s="445">
        <f aca="true" t="shared" si="14" ref="C157:C162">SUM(E157:N157)</f>
        <v>2578345.5</v>
      </c>
      <c r="D157" s="536"/>
      <c r="E157" s="444">
        <v>1163462.2</v>
      </c>
      <c r="F157" s="450"/>
      <c r="G157" s="444">
        <v>217417.8</v>
      </c>
      <c r="H157" s="444"/>
      <c r="I157" s="444">
        <v>260690.5</v>
      </c>
      <c r="J157" s="532"/>
      <c r="K157" s="444">
        <v>204393.7</v>
      </c>
      <c r="L157" s="532"/>
      <c r="M157" s="307">
        <v>278349</v>
      </c>
      <c r="N157" s="307">
        <v>454032.3</v>
      </c>
      <c r="P157" s="323"/>
    </row>
    <row r="158" spans="2:16" ht="24" customHeight="1" hidden="1">
      <c r="B158" s="214" t="s">
        <v>76</v>
      </c>
      <c r="C158" s="445">
        <f t="shared" si="14"/>
        <v>2013572.2000000002</v>
      </c>
      <c r="D158" s="536"/>
      <c r="E158" s="444">
        <v>1022516.6</v>
      </c>
      <c r="F158" s="450"/>
      <c r="G158" s="444">
        <v>148846.2</v>
      </c>
      <c r="H158" s="444"/>
      <c r="I158" s="444">
        <v>169213</v>
      </c>
      <c r="J158" s="532"/>
      <c r="K158" s="444">
        <v>139034.6</v>
      </c>
      <c r="L158" s="532"/>
      <c r="M158" s="307">
        <v>301548.7</v>
      </c>
      <c r="N158" s="307">
        <v>232413.1</v>
      </c>
      <c r="P158" s="323"/>
    </row>
    <row r="159" spans="2:16" ht="24" customHeight="1" hidden="1">
      <c r="B159" s="214" t="s">
        <v>12</v>
      </c>
      <c r="C159" s="445">
        <f t="shared" si="14"/>
        <v>1960949.4000000004</v>
      </c>
      <c r="D159" s="536"/>
      <c r="E159" s="444">
        <v>1042184</v>
      </c>
      <c r="F159" s="450"/>
      <c r="G159" s="444">
        <v>164512.6</v>
      </c>
      <c r="H159" s="444"/>
      <c r="I159" s="444">
        <v>160831.3</v>
      </c>
      <c r="J159" s="532"/>
      <c r="K159" s="444">
        <v>152605.3</v>
      </c>
      <c r="L159" s="532"/>
      <c r="M159" s="307">
        <v>202778.6</v>
      </c>
      <c r="N159" s="307">
        <v>238037.6</v>
      </c>
      <c r="P159" s="323"/>
    </row>
    <row r="160" spans="2:16" ht="24" customHeight="1" hidden="1">
      <c r="B160" s="215" t="s">
        <v>382</v>
      </c>
      <c r="C160" s="445">
        <f t="shared" si="14"/>
        <v>2090149.0000000002</v>
      </c>
      <c r="D160" s="536"/>
      <c r="E160" s="444">
        <v>982030.7</v>
      </c>
      <c r="F160" s="450"/>
      <c r="G160" s="444">
        <v>164751.1</v>
      </c>
      <c r="H160" s="444"/>
      <c r="I160" s="444">
        <v>288153.5</v>
      </c>
      <c r="J160" s="532"/>
      <c r="K160" s="444">
        <v>191757.8</v>
      </c>
      <c r="L160" s="532"/>
      <c r="M160" s="307">
        <v>212251.8</v>
      </c>
      <c r="N160" s="307">
        <v>251204.1</v>
      </c>
      <c r="P160" s="323"/>
    </row>
    <row r="161" spans="2:16" ht="24" customHeight="1" hidden="1">
      <c r="B161" s="215" t="s">
        <v>78</v>
      </c>
      <c r="C161" s="445">
        <f t="shared" si="14"/>
        <v>2220339.3</v>
      </c>
      <c r="D161" s="444"/>
      <c r="E161" s="444">
        <v>1154309.2</v>
      </c>
      <c r="F161" s="450"/>
      <c r="G161" s="444">
        <v>183974.5</v>
      </c>
      <c r="H161" s="444"/>
      <c r="I161" s="444">
        <v>205731</v>
      </c>
      <c r="J161" s="532"/>
      <c r="K161" s="444">
        <v>181678</v>
      </c>
      <c r="L161" s="532"/>
      <c r="M161" s="307">
        <v>240150.2</v>
      </c>
      <c r="N161" s="307">
        <v>254496.4</v>
      </c>
      <c r="P161" s="323"/>
    </row>
    <row r="162" spans="2:16" ht="24" customHeight="1" hidden="1">
      <c r="B162" s="215" t="s">
        <v>79</v>
      </c>
      <c r="C162" s="445">
        <f t="shared" si="14"/>
        <v>2320686.85</v>
      </c>
      <c r="D162" s="444"/>
      <c r="E162" s="444">
        <v>1302478</v>
      </c>
      <c r="F162" s="450"/>
      <c r="G162" s="444">
        <v>198334.9</v>
      </c>
      <c r="H162" s="444"/>
      <c r="I162" s="444">
        <v>192294.1</v>
      </c>
      <c r="J162" s="444"/>
      <c r="K162" s="444">
        <v>186009.1</v>
      </c>
      <c r="L162" s="444"/>
      <c r="M162" s="307">
        <v>227976.4</v>
      </c>
      <c r="N162" s="307">
        <v>213594.35</v>
      </c>
      <c r="P162" s="323"/>
    </row>
    <row r="163" spans="2:16" ht="24" customHeight="1" hidden="1">
      <c r="B163" s="215" t="s">
        <v>80</v>
      </c>
      <c r="C163" s="445">
        <f aca="true" t="shared" si="15" ref="C163:C168">SUM(E163:N163)</f>
        <v>2360985.8000000003</v>
      </c>
      <c r="D163" s="444"/>
      <c r="E163" s="444">
        <v>1204659.1</v>
      </c>
      <c r="F163" s="450"/>
      <c r="G163" s="444">
        <v>185983.4</v>
      </c>
      <c r="H163" s="444"/>
      <c r="I163" s="444">
        <v>205253</v>
      </c>
      <c r="J163" s="444"/>
      <c r="K163" s="444">
        <v>209066.8</v>
      </c>
      <c r="L163" s="444"/>
      <c r="M163" s="307">
        <v>296018.4</v>
      </c>
      <c r="N163" s="307">
        <v>260005.1</v>
      </c>
      <c r="P163" s="323"/>
    </row>
    <row r="164" spans="2:16" ht="24" customHeight="1" hidden="1">
      <c r="B164" s="215" t="s">
        <v>13</v>
      </c>
      <c r="C164" s="445">
        <f t="shared" si="15"/>
        <v>2371841.8</v>
      </c>
      <c r="D164" s="444"/>
      <c r="E164" s="444">
        <v>1286402.8</v>
      </c>
      <c r="F164" s="450"/>
      <c r="G164" s="444">
        <v>162651</v>
      </c>
      <c r="H164" s="444"/>
      <c r="I164" s="444">
        <v>186299.8</v>
      </c>
      <c r="J164" s="444"/>
      <c r="K164" s="444">
        <v>210617.2</v>
      </c>
      <c r="L164" s="444"/>
      <c r="M164" s="307">
        <v>237167.7</v>
      </c>
      <c r="N164" s="307">
        <v>288703.3</v>
      </c>
      <c r="P164" s="323"/>
    </row>
    <row r="165" spans="2:16" ht="24" customHeight="1" hidden="1">
      <c r="B165" s="215" t="s">
        <v>81</v>
      </c>
      <c r="C165" s="445">
        <f t="shared" si="15"/>
        <v>2383586.0000000005</v>
      </c>
      <c r="D165" s="444"/>
      <c r="E165" s="444">
        <v>1192597.6</v>
      </c>
      <c r="F165" s="450"/>
      <c r="G165" s="444">
        <v>206934.3</v>
      </c>
      <c r="H165" s="444"/>
      <c r="I165" s="444">
        <v>193055.2</v>
      </c>
      <c r="J165" s="444"/>
      <c r="K165" s="444">
        <v>199925.3</v>
      </c>
      <c r="L165" s="444"/>
      <c r="M165" s="307">
        <v>307375.5</v>
      </c>
      <c r="N165" s="307">
        <v>283698.1</v>
      </c>
      <c r="P165" s="324"/>
    </row>
    <row r="166" spans="2:16" ht="24" customHeight="1" hidden="1">
      <c r="B166" s="215" t="s">
        <v>82</v>
      </c>
      <c r="C166" s="445">
        <f t="shared" si="15"/>
        <v>2597912.5</v>
      </c>
      <c r="D166" s="444"/>
      <c r="E166" s="444">
        <v>1326150.6</v>
      </c>
      <c r="F166" s="450"/>
      <c r="G166" s="444">
        <v>204491.6</v>
      </c>
      <c r="H166" s="444"/>
      <c r="I166" s="444">
        <v>208279.7</v>
      </c>
      <c r="J166" s="444"/>
      <c r="K166" s="444">
        <v>227225.2</v>
      </c>
      <c r="L166" s="444"/>
      <c r="M166" s="307">
        <v>325292.1</v>
      </c>
      <c r="N166" s="307">
        <v>306473.3</v>
      </c>
      <c r="P166" s="324"/>
    </row>
    <row r="167" spans="2:16" ht="24" customHeight="1" hidden="1">
      <c r="B167" s="215" t="s">
        <v>83</v>
      </c>
      <c r="C167" s="445">
        <f t="shared" si="15"/>
        <v>2762032</v>
      </c>
      <c r="D167" s="444"/>
      <c r="E167" s="444">
        <v>1346126</v>
      </c>
      <c r="F167" s="450"/>
      <c r="G167" s="444">
        <v>211506</v>
      </c>
      <c r="H167" s="444"/>
      <c r="I167" s="444">
        <v>224815</v>
      </c>
      <c r="J167" s="444"/>
      <c r="K167" s="444">
        <v>219935</v>
      </c>
      <c r="L167" s="444"/>
      <c r="M167" s="307">
        <v>364870</v>
      </c>
      <c r="N167" s="307">
        <v>394780</v>
      </c>
      <c r="P167" s="324"/>
    </row>
    <row r="168" spans="2:16" ht="24" customHeight="1" hidden="1">
      <c r="B168" s="215" t="s">
        <v>84</v>
      </c>
      <c r="C168" s="445">
        <f t="shared" si="15"/>
        <v>2904461</v>
      </c>
      <c r="D168" s="444"/>
      <c r="E168" s="444">
        <v>1360111</v>
      </c>
      <c r="F168" s="450"/>
      <c r="G168" s="444">
        <v>243338</v>
      </c>
      <c r="H168" s="444"/>
      <c r="I168" s="444">
        <v>220788</v>
      </c>
      <c r="J168" s="444"/>
      <c r="K168" s="444">
        <v>262901</v>
      </c>
      <c r="L168" s="444"/>
      <c r="M168" s="307">
        <v>351726</v>
      </c>
      <c r="N168" s="307">
        <v>465597</v>
      </c>
      <c r="P168" s="324"/>
    </row>
    <row r="169" spans="2:16" ht="24" customHeight="1" hidden="1">
      <c r="B169" s="213" t="s">
        <v>383</v>
      </c>
      <c r="C169" s="445">
        <f>SUM(C170:D181)</f>
        <v>41438743</v>
      </c>
      <c r="D169" s="444"/>
      <c r="E169" s="444">
        <f>SUM(E170:F181)</f>
        <v>19072065</v>
      </c>
      <c r="F169" s="450"/>
      <c r="G169" s="444">
        <f>SUM(G170:H181)</f>
        <v>3382101</v>
      </c>
      <c r="H169" s="444"/>
      <c r="I169" s="444">
        <f>SUM(I170:J181)</f>
        <v>3740213</v>
      </c>
      <c r="J169" s="444"/>
      <c r="K169" s="444">
        <f>SUM(K170:L181)</f>
        <v>4609043</v>
      </c>
      <c r="L169" s="444"/>
      <c r="M169" s="307">
        <f>SUM(M170:M181)</f>
        <v>4605311</v>
      </c>
      <c r="N169" s="307">
        <f>SUM(N170:N181)</f>
        <v>6030010</v>
      </c>
      <c r="P169" s="324"/>
    </row>
    <row r="170" spans="2:16" ht="24" customHeight="1" hidden="1">
      <c r="B170" s="215" t="s">
        <v>384</v>
      </c>
      <c r="C170" s="445">
        <f aca="true" t="shared" si="16" ref="C170:C175">SUM(E170:N170)</f>
        <v>3269101</v>
      </c>
      <c r="D170" s="444"/>
      <c r="E170" s="444">
        <v>1622959</v>
      </c>
      <c r="F170" s="450"/>
      <c r="G170" s="444">
        <v>265260</v>
      </c>
      <c r="H170" s="444"/>
      <c r="I170" s="444">
        <v>225191</v>
      </c>
      <c r="J170" s="444"/>
      <c r="K170" s="444">
        <v>285923</v>
      </c>
      <c r="L170" s="444"/>
      <c r="M170" s="307">
        <v>375867</v>
      </c>
      <c r="N170" s="307">
        <v>493901</v>
      </c>
      <c r="P170" s="324"/>
    </row>
    <row r="171" spans="2:16" ht="24" customHeight="1" hidden="1">
      <c r="B171" s="215" t="s">
        <v>87</v>
      </c>
      <c r="C171" s="445">
        <f t="shared" si="16"/>
        <v>3284077</v>
      </c>
      <c r="D171" s="444"/>
      <c r="E171" s="444">
        <v>1513682</v>
      </c>
      <c r="F171" s="450"/>
      <c r="G171" s="444">
        <v>284390</v>
      </c>
      <c r="H171" s="444"/>
      <c r="I171" s="444">
        <v>240714</v>
      </c>
      <c r="J171" s="444"/>
      <c r="K171" s="444">
        <v>392438</v>
      </c>
      <c r="L171" s="444"/>
      <c r="M171" s="307">
        <v>397339</v>
      </c>
      <c r="N171" s="307">
        <v>455514</v>
      </c>
      <c r="P171" s="324"/>
    </row>
    <row r="172" spans="2:16" ht="24" customHeight="1" hidden="1">
      <c r="B172" s="215" t="s">
        <v>88</v>
      </c>
      <c r="C172" s="445">
        <f t="shared" si="16"/>
        <v>3164867</v>
      </c>
      <c r="D172" s="444"/>
      <c r="E172" s="444">
        <v>1401630</v>
      </c>
      <c r="F172" s="450"/>
      <c r="G172" s="444">
        <v>270475</v>
      </c>
      <c r="H172" s="444"/>
      <c r="I172" s="444">
        <v>248170</v>
      </c>
      <c r="J172" s="444"/>
      <c r="K172" s="444">
        <v>358051</v>
      </c>
      <c r="L172" s="444"/>
      <c r="M172" s="307">
        <v>383338</v>
      </c>
      <c r="N172" s="307">
        <v>503203</v>
      </c>
      <c r="P172" s="324"/>
    </row>
    <row r="173" spans="2:16" ht="24" customHeight="1" hidden="1">
      <c r="B173" s="215" t="s">
        <v>382</v>
      </c>
      <c r="C173" s="445">
        <f t="shared" si="16"/>
        <v>3121752</v>
      </c>
      <c r="D173" s="444"/>
      <c r="E173" s="444">
        <v>1309313</v>
      </c>
      <c r="F173" s="450"/>
      <c r="G173" s="444">
        <v>231277</v>
      </c>
      <c r="H173" s="444"/>
      <c r="I173" s="444">
        <v>246735</v>
      </c>
      <c r="J173" s="444"/>
      <c r="K173" s="444">
        <v>362046</v>
      </c>
      <c r="L173" s="444"/>
      <c r="M173" s="307">
        <v>334466</v>
      </c>
      <c r="N173" s="307">
        <v>637915</v>
      </c>
      <c r="P173" s="324"/>
    </row>
    <row r="174" spans="2:16" ht="24" customHeight="1" hidden="1">
      <c r="B174" s="215" t="s">
        <v>78</v>
      </c>
      <c r="C174" s="445">
        <f t="shared" si="16"/>
        <v>3512124</v>
      </c>
      <c r="D174" s="444"/>
      <c r="E174" s="444">
        <v>1700457</v>
      </c>
      <c r="F174" s="450"/>
      <c r="G174" s="444">
        <v>259889</v>
      </c>
      <c r="H174" s="444"/>
      <c r="I174" s="444">
        <v>283619</v>
      </c>
      <c r="J174" s="444"/>
      <c r="K174" s="444">
        <v>359055</v>
      </c>
      <c r="L174" s="444"/>
      <c r="M174" s="307">
        <v>390369</v>
      </c>
      <c r="N174" s="307">
        <v>518735</v>
      </c>
      <c r="P174" s="324"/>
    </row>
    <row r="175" spans="2:16" ht="24" customHeight="1" hidden="1">
      <c r="B175" s="215" t="s">
        <v>79</v>
      </c>
      <c r="C175" s="445">
        <f t="shared" si="16"/>
        <v>3400808</v>
      </c>
      <c r="D175" s="444"/>
      <c r="E175" s="444">
        <v>1618998</v>
      </c>
      <c r="F175" s="450"/>
      <c r="G175" s="444">
        <v>295762</v>
      </c>
      <c r="H175" s="444"/>
      <c r="I175" s="444">
        <v>316569</v>
      </c>
      <c r="J175" s="444"/>
      <c r="K175" s="444">
        <v>335726</v>
      </c>
      <c r="L175" s="444"/>
      <c r="M175" s="307">
        <v>337902</v>
      </c>
      <c r="N175" s="307">
        <v>495851</v>
      </c>
      <c r="P175" s="324"/>
    </row>
    <row r="176" spans="2:16" ht="24" customHeight="1" hidden="1">
      <c r="B176" s="215" t="s">
        <v>80</v>
      </c>
      <c r="C176" s="445">
        <f aca="true" t="shared" si="17" ref="C176:C181">SUM(E176:N176)</f>
        <v>3554743</v>
      </c>
      <c r="D176" s="444"/>
      <c r="E176" s="444">
        <v>1696353</v>
      </c>
      <c r="F176" s="450"/>
      <c r="G176" s="444">
        <v>311528</v>
      </c>
      <c r="H176" s="444"/>
      <c r="I176" s="444">
        <v>363336</v>
      </c>
      <c r="J176" s="444"/>
      <c r="K176" s="444">
        <v>347940</v>
      </c>
      <c r="L176" s="444"/>
      <c r="M176" s="307">
        <v>399081</v>
      </c>
      <c r="N176" s="307">
        <v>436505</v>
      </c>
      <c r="P176" s="324"/>
    </row>
    <row r="177" spans="2:16" ht="24" customHeight="1" hidden="1">
      <c r="B177" s="215" t="s">
        <v>13</v>
      </c>
      <c r="C177" s="445">
        <f t="shared" si="17"/>
        <v>3611028</v>
      </c>
      <c r="D177" s="444"/>
      <c r="E177" s="444">
        <v>1704338</v>
      </c>
      <c r="F177" s="450"/>
      <c r="G177" s="444">
        <v>310160</v>
      </c>
      <c r="H177" s="444"/>
      <c r="I177" s="444">
        <v>305432</v>
      </c>
      <c r="J177" s="444"/>
      <c r="K177" s="444">
        <v>391925</v>
      </c>
      <c r="L177" s="444"/>
      <c r="M177" s="307">
        <v>384209</v>
      </c>
      <c r="N177" s="307">
        <v>514964</v>
      </c>
      <c r="P177" s="324"/>
    </row>
    <row r="178" spans="2:16" ht="24" customHeight="1" hidden="1">
      <c r="B178" s="215" t="s">
        <v>81</v>
      </c>
      <c r="C178" s="445">
        <f t="shared" si="17"/>
        <v>3785642</v>
      </c>
      <c r="D178" s="444"/>
      <c r="E178" s="444">
        <v>1747446</v>
      </c>
      <c r="F178" s="450"/>
      <c r="G178" s="444">
        <v>312317</v>
      </c>
      <c r="H178" s="444"/>
      <c r="I178" s="444">
        <v>308565</v>
      </c>
      <c r="J178" s="444"/>
      <c r="K178" s="444">
        <v>434065</v>
      </c>
      <c r="L178" s="444"/>
      <c r="M178" s="307">
        <v>434368</v>
      </c>
      <c r="N178" s="307">
        <v>548881</v>
      </c>
      <c r="P178" s="324"/>
    </row>
    <row r="179" spans="2:16" ht="24" customHeight="1" hidden="1">
      <c r="B179" s="215" t="s">
        <v>82</v>
      </c>
      <c r="C179" s="445">
        <f t="shared" si="17"/>
        <v>3648511</v>
      </c>
      <c r="D179" s="444"/>
      <c r="E179" s="444">
        <v>1576241</v>
      </c>
      <c r="F179" s="450"/>
      <c r="G179" s="444">
        <v>290766</v>
      </c>
      <c r="H179" s="444"/>
      <c r="I179" s="444">
        <v>397061</v>
      </c>
      <c r="J179" s="444"/>
      <c r="K179" s="444">
        <v>541382</v>
      </c>
      <c r="L179" s="444"/>
      <c r="M179" s="307">
        <v>343792</v>
      </c>
      <c r="N179" s="307">
        <v>499269</v>
      </c>
      <c r="P179" s="324"/>
    </row>
    <row r="180" spans="2:16" ht="24" customHeight="1" hidden="1">
      <c r="B180" s="215" t="s">
        <v>83</v>
      </c>
      <c r="C180" s="445">
        <f t="shared" si="17"/>
        <v>3514455</v>
      </c>
      <c r="D180" s="444"/>
      <c r="E180" s="444">
        <v>1604706</v>
      </c>
      <c r="F180" s="450"/>
      <c r="G180" s="444">
        <v>295892</v>
      </c>
      <c r="H180" s="444"/>
      <c r="I180" s="444">
        <v>372103</v>
      </c>
      <c r="J180" s="444"/>
      <c r="K180" s="444">
        <v>369381</v>
      </c>
      <c r="L180" s="444"/>
      <c r="M180" s="307">
        <v>385143</v>
      </c>
      <c r="N180" s="307">
        <v>487230</v>
      </c>
      <c r="P180" s="324"/>
    </row>
    <row r="181" spans="2:16" ht="24" customHeight="1" hidden="1">
      <c r="B181" s="215" t="s">
        <v>84</v>
      </c>
      <c r="C181" s="445">
        <f t="shared" si="17"/>
        <v>3571635</v>
      </c>
      <c r="D181" s="444"/>
      <c r="E181" s="444">
        <v>1575942</v>
      </c>
      <c r="F181" s="450"/>
      <c r="G181" s="444">
        <v>254385</v>
      </c>
      <c r="H181" s="444"/>
      <c r="I181" s="444">
        <v>432718</v>
      </c>
      <c r="J181" s="444"/>
      <c r="K181" s="444">
        <v>431111</v>
      </c>
      <c r="L181" s="444"/>
      <c r="M181" s="307">
        <v>439437</v>
      </c>
      <c r="N181" s="307">
        <v>438042</v>
      </c>
      <c r="P181" s="324"/>
    </row>
    <row r="182" spans="2:16" ht="24" customHeight="1" hidden="1">
      <c r="B182" s="213" t="s">
        <v>321</v>
      </c>
      <c r="C182" s="445">
        <f>SUM(C183:D194)</f>
        <v>45800674.8</v>
      </c>
      <c r="D182" s="444"/>
      <c r="E182" s="444">
        <f>SUM(E183:F194)</f>
        <v>19945264.4</v>
      </c>
      <c r="F182" s="450"/>
      <c r="G182" s="444">
        <f>SUM(G183:H194)</f>
        <v>4225480</v>
      </c>
      <c r="H182" s="444"/>
      <c r="I182" s="444">
        <f>SUM(I183:J194)</f>
        <v>4826813.8</v>
      </c>
      <c r="J182" s="444"/>
      <c r="K182" s="444">
        <f>SUM(K183:L194)</f>
        <v>5227123.5</v>
      </c>
      <c r="L182" s="444"/>
      <c r="M182" s="307">
        <f>SUM(M183:M194)</f>
        <v>4922496.4</v>
      </c>
      <c r="N182" s="307">
        <f>SUM(N183:N194)</f>
        <v>6653496.7</v>
      </c>
      <c r="P182" s="324"/>
    </row>
    <row r="183" spans="2:16" ht="24" customHeight="1" hidden="1">
      <c r="B183" s="215" t="s">
        <v>384</v>
      </c>
      <c r="C183" s="445">
        <f aca="true" t="shared" si="18" ref="C183:C188">SUM(E183:N183)</f>
        <v>3962444</v>
      </c>
      <c r="D183" s="444"/>
      <c r="E183" s="444">
        <v>1746321</v>
      </c>
      <c r="F183" s="450"/>
      <c r="G183" s="444">
        <v>325574</v>
      </c>
      <c r="H183" s="444"/>
      <c r="I183" s="444">
        <v>469023</v>
      </c>
      <c r="J183" s="444"/>
      <c r="K183" s="444">
        <v>421224</v>
      </c>
      <c r="L183" s="444"/>
      <c r="M183" s="307">
        <v>486181</v>
      </c>
      <c r="N183" s="307">
        <v>514121</v>
      </c>
      <c r="P183" s="324"/>
    </row>
    <row r="184" spans="2:16" ht="24" customHeight="1" hidden="1">
      <c r="B184" s="215" t="s">
        <v>87</v>
      </c>
      <c r="C184" s="445">
        <f t="shared" si="18"/>
        <v>3813376</v>
      </c>
      <c r="D184" s="444"/>
      <c r="E184" s="444">
        <v>1812444</v>
      </c>
      <c r="F184" s="450"/>
      <c r="G184" s="444">
        <v>326568</v>
      </c>
      <c r="H184" s="444"/>
      <c r="I184" s="444">
        <v>388334</v>
      </c>
      <c r="J184" s="444"/>
      <c r="K184" s="444">
        <v>413831</v>
      </c>
      <c r="L184" s="444"/>
      <c r="M184" s="307">
        <v>362348</v>
      </c>
      <c r="N184" s="307">
        <v>509851</v>
      </c>
      <c r="P184" s="324"/>
    </row>
    <row r="185" spans="2:16" ht="24" customHeight="1" hidden="1">
      <c r="B185" s="215" t="s">
        <v>88</v>
      </c>
      <c r="C185" s="445">
        <f t="shared" si="18"/>
        <v>3608425</v>
      </c>
      <c r="D185" s="444"/>
      <c r="E185" s="444">
        <v>1567389</v>
      </c>
      <c r="F185" s="450"/>
      <c r="G185" s="444">
        <v>283641</v>
      </c>
      <c r="H185" s="444"/>
      <c r="I185" s="444">
        <v>360853</v>
      </c>
      <c r="J185" s="444"/>
      <c r="K185" s="444">
        <v>479071</v>
      </c>
      <c r="L185" s="444"/>
      <c r="M185" s="307">
        <v>426207</v>
      </c>
      <c r="N185" s="307">
        <v>491264</v>
      </c>
      <c r="P185" s="324"/>
    </row>
    <row r="186" spans="2:16" ht="24" customHeight="1" hidden="1">
      <c r="B186" s="215" t="s">
        <v>382</v>
      </c>
      <c r="C186" s="445">
        <f t="shared" si="18"/>
        <v>3670886</v>
      </c>
      <c r="D186" s="444"/>
      <c r="E186" s="444">
        <v>1491880</v>
      </c>
      <c r="F186" s="450"/>
      <c r="G186" s="444">
        <v>306005</v>
      </c>
      <c r="H186" s="444"/>
      <c r="I186" s="444">
        <v>433672</v>
      </c>
      <c r="J186" s="444"/>
      <c r="K186" s="444">
        <v>349263</v>
      </c>
      <c r="L186" s="444"/>
      <c r="M186" s="307">
        <v>419373</v>
      </c>
      <c r="N186" s="307">
        <v>670693</v>
      </c>
      <c r="P186" s="324"/>
    </row>
    <row r="187" spans="2:16" ht="24" customHeight="1" hidden="1">
      <c r="B187" s="215" t="s">
        <v>78</v>
      </c>
      <c r="C187" s="445">
        <f t="shared" si="18"/>
        <v>3706508</v>
      </c>
      <c r="D187" s="444"/>
      <c r="E187" s="444">
        <v>1619486</v>
      </c>
      <c r="F187" s="450"/>
      <c r="G187" s="444">
        <v>308487</v>
      </c>
      <c r="H187" s="444"/>
      <c r="I187" s="444">
        <v>399366</v>
      </c>
      <c r="J187" s="444"/>
      <c r="K187" s="444">
        <v>340606</v>
      </c>
      <c r="L187" s="444"/>
      <c r="M187" s="307">
        <v>398532</v>
      </c>
      <c r="N187" s="307">
        <v>640031</v>
      </c>
      <c r="P187" s="324"/>
    </row>
    <row r="188" spans="2:16" ht="24" customHeight="1" hidden="1">
      <c r="B188" s="215" t="s">
        <v>79</v>
      </c>
      <c r="C188" s="445">
        <f t="shared" si="18"/>
        <v>3809764</v>
      </c>
      <c r="D188" s="444"/>
      <c r="E188" s="444">
        <v>1666601</v>
      </c>
      <c r="F188" s="450"/>
      <c r="G188" s="444">
        <v>305520</v>
      </c>
      <c r="H188" s="444"/>
      <c r="I188" s="444">
        <v>399942</v>
      </c>
      <c r="J188" s="444"/>
      <c r="K188" s="444">
        <v>376211</v>
      </c>
      <c r="L188" s="444"/>
      <c r="M188" s="307">
        <v>406595</v>
      </c>
      <c r="N188" s="307">
        <v>654895</v>
      </c>
      <c r="P188" s="324"/>
    </row>
    <row r="189" spans="2:16" ht="24" customHeight="1" hidden="1">
      <c r="B189" s="215" t="s">
        <v>80</v>
      </c>
      <c r="C189" s="445">
        <f aca="true" t="shared" si="19" ref="C189:C194">SUM(E189:N189)</f>
        <v>3985507</v>
      </c>
      <c r="D189" s="444"/>
      <c r="E189" s="444">
        <v>1709657</v>
      </c>
      <c r="F189" s="450"/>
      <c r="G189" s="444">
        <v>353571</v>
      </c>
      <c r="H189" s="444"/>
      <c r="I189" s="444">
        <v>451167</v>
      </c>
      <c r="J189" s="444"/>
      <c r="K189" s="444">
        <v>492793</v>
      </c>
      <c r="L189" s="444"/>
      <c r="M189" s="307">
        <v>399476</v>
      </c>
      <c r="N189" s="307">
        <v>578843</v>
      </c>
      <c r="P189" s="324"/>
    </row>
    <row r="190" spans="2:16" ht="24" customHeight="1" hidden="1">
      <c r="B190" s="215" t="s">
        <v>13</v>
      </c>
      <c r="C190" s="445">
        <f t="shared" si="19"/>
        <v>3975069.8</v>
      </c>
      <c r="D190" s="444"/>
      <c r="E190" s="444">
        <v>1694624.4</v>
      </c>
      <c r="F190" s="450"/>
      <c r="G190" s="444">
        <v>398450</v>
      </c>
      <c r="H190" s="444"/>
      <c r="I190" s="444">
        <v>433079.8</v>
      </c>
      <c r="J190" s="444"/>
      <c r="K190" s="444">
        <v>430041.5</v>
      </c>
      <c r="L190" s="444"/>
      <c r="M190" s="307">
        <v>512753.4</v>
      </c>
      <c r="N190" s="307">
        <v>506120.7</v>
      </c>
      <c r="P190" s="324"/>
    </row>
    <row r="191" spans="2:16" ht="24" customHeight="1" hidden="1">
      <c r="B191" s="215" t="s">
        <v>81</v>
      </c>
      <c r="C191" s="445">
        <f t="shared" si="19"/>
        <v>3877083</v>
      </c>
      <c r="D191" s="444"/>
      <c r="E191" s="444">
        <v>1645256</v>
      </c>
      <c r="F191" s="450"/>
      <c r="G191" s="444">
        <v>391409</v>
      </c>
      <c r="H191" s="444"/>
      <c r="I191" s="444">
        <v>366073</v>
      </c>
      <c r="J191" s="444"/>
      <c r="K191" s="444">
        <v>438838</v>
      </c>
      <c r="L191" s="444"/>
      <c r="M191" s="307">
        <v>398626</v>
      </c>
      <c r="N191" s="307">
        <v>636881</v>
      </c>
      <c r="P191" s="324"/>
    </row>
    <row r="192" spans="2:16" ht="24" customHeight="1" hidden="1">
      <c r="B192" s="215" t="s">
        <v>82</v>
      </c>
      <c r="C192" s="445">
        <f t="shared" si="19"/>
        <v>3832543</v>
      </c>
      <c r="D192" s="444"/>
      <c r="E192" s="444">
        <v>1711726</v>
      </c>
      <c r="F192" s="447"/>
      <c r="G192" s="444">
        <v>432959</v>
      </c>
      <c r="H192" s="444"/>
      <c r="I192" s="444">
        <v>374573</v>
      </c>
      <c r="J192" s="444"/>
      <c r="K192" s="444">
        <v>444881</v>
      </c>
      <c r="L192" s="444"/>
      <c r="M192" s="307">
        <v>377222</v>
      </c>
      <c r="N192" s="307">
        <v>491182</v>
      </c>
      <c r="P192" s="324"/>
    </row>
    <row r="193" spans="2:16" ht="24" customHeight="1" hidden="1">
      <c r="B193" s="215" t="s">
        <v>83</v>
      </c>
      <c r="C193" s="445">
        <f t="shared" si="19"/>
        <v>3750224</v>
      </c>
      <c r="D193" s="444"/>
      <c r="E193" s="444">
        <v>1616880</v>
      </c>
      <c r="F193" s="447"/>
      <c r="G193" s="444">
        <v>406350</v>
      </c>
      <c r="H193" s="444"/>
      <c r="I193" s="444">
        <v>377362</v>
      </c>
      <c r="J193" s="444"/>
      <c r="K193" s="444">
        <v>526597</v>
      </c>
      <c r="L193" s="444"/>
      <c r="M193" s="307">
        <v>337723</v>
      </c>
      <c r="N193" s="307">
        <v>485312</v>
      </c>
      <c r="P193" s="324"/>
    </row>
    <row r="194" spans="2:16" ht="24" customHeight="1" hidden="1">
      <c r="B194" s="215" t="s">
        <v>84</v>
      </c>
      <c r="C194" s="445">
        <f t="shared" si="19"/>
        <v>3808845</v>
      </c>
      <c r="D194" s="444"/>
      <c r="E194" s="444">
        <v>1663000</v>
      </c>
      <c r="F194" s="447"/>
      <c r="G194" s="444">
        <v>386946</v>
      </c>
      <c r="H194" s="444"/>
      <c r="I194" s="444">
        <v>373369</v>
      </c>
      <c r="J194" s="444"/>
      <c r="K194" s="444">
        <v>513767</v>
      </c>
      <c r="L194" s="444"/>
      <c r="M194" s="307">
        <v>397460</v>
      </c>
      <c r="N194" s="307">
        <v>474303</v>
      </c>
      <c r="P194" s="324"/>
    </row>
    <row r="195" spans="2:16" ht="24" customHeight="1" hidden="1">
      <c r="B195" s="213" t="s">
        <v>322</v>
      </c>
      <c r="C195" s="449">
        <f>SUM(C196:D207)</f>
        <v>54110595.4</v>
      </c>
      <c r="D195" s="449"/>
      <c r="E195" s="449">
        <f>SUM(E196:F207)</f>
        <v>24528906.599999998</v>
      </c>
      <c r="F195" s="449"/>
      <c r="G195" s="449">
        <f>SUM(G196:H207)</f>
        <v>5586212.4</v>
      </c>
      <c r="H195" s="449"/>
      <c r="I195" s="449">
        <f>SUM(I196:J207)</f>
        <v>5384121.100000001</v>
      </c>
      <c r="J195" s="449"/>
      <c r="K195" s="449">
        <f>SUM(K196:L207)</f>
        <v>7106176.800000001</v>
      </c>
      <c r="L195" s="449"/>
      <c r="M195" s="325">
        <f>SUM(M196:M207)</f>
        <v>5116150</v>
      </c>
      <c r="N195" s="325">
        <f>SUM(N196:N207)</f>
        <v>6389029.5</v>
      </c>
      <c r="P195" s="324"/>
    </row>
    <row r="196" spans="2:16" ht="24" customHeight="1" hidden="1">
      <c r="B196" s="215" t="s">
        <v>384</v>
      </c>
      <c r="C196" s="445">
        <v>4038435</v>
      </c>
      <c r="D196" s="444"/>
      <c r="E196" s="444">
        <v>1926275</v>
      </c>
      <c r="F196" s="447"/>
      <c r="G196" s="444">
        <v>379949</v>
      </c>
      <c r="H196" s="444"/>
      <c r="I196" s="444">
        <v>346766</v>
      </c>
      <c r="J196" s="444"/>
      <c r="K196" s="444">
        <v>519122</v>
      </c>
      <c r="L196" s="444"/>
      <c r="M196" s="307">
        <v>385654</v>
      </c>
      <c r="N196" s="307">
        <v>480669</v>
      </c>
      <c r="P196" s="324"/>
    </row>
    <row r="197" spans="2:16" ht="24" customHeight="1" hidden="1">
      <c r="B197" s="215" t="s">
        <v>87</v>
      </c>
      <c r="C197" s="445">
        <v>4426751</v>
      </c>
      <c r="D197" s="444"/>
      <c r="E197" s="444">
        <v>1904399</v>
      </c>
      <c r="F197" s="447"/>
      <c r="G197" s="444">
        <v>394006</v>
      </c>
      <c r="H197" s="444"/>
      <c r="I197" s="444">
        <v>498630</v>
      </c>
      <c r="J197" s="444"/>
      <c r="K197" s="444">
        <v>599319</v>
      </c>
      <c r="L197" s="444"/>
      <c r="M197" s="307">
        <v>483881</v>
      </c>
      <c r="N197" s="307">
        <v>546516</v>
      </c>
      <c r="P197" s="324"/>
    </row>
    <row r="198" spans="2:16" ht="24" customHeight="1" hidden="1">
      <c r="B198" s="215" t="s">
        <v>88</v>
      </c>
      <c r="C198" s="445">
        <v>4203670</v>
      </c>
      <c r="D198" s="444"/>
      <c r="E198" s="444">
        <v>1868982</v>
      </c>
      <c r="F198" s="447"/>
      <c r="G198" s="444">
        <v>442983</v>
      </c>
      <c r="H198" s="444"/>
      <c r="I198" s="444">
        <v>438887</v>
      </c>
      <c r="J198" s="444"/>
      <c r="K198" s="444">
        <v>515974</v>
      </c>
      <c r="L198" s="444"/>
      <c r="M198" s="307">
        <v>464097</v>
      </c>
      <c r="N198" s="307">
        <v>472747</v>
      </c>
      <c r="P198" s="324"/>
    </row>
    <row r="199" spans="2:16" ht="24" customHeight="1" hidden="1">
      <c r="B199" s="215" t="s">
        <v>382</v>
      </c>
      <c r="C199" s="445">
        <v>4342538</v>
      </c>
      <c r="D199" s="444"/>
      <c r="E199" s="444">
        <v>1889154</v>
      </c>
      <c r="F199" s="447"/>
      <c r="G199" s="444">
        <v>393658</v>
      </c>
      <c r="H199" s="444"/>
      <c r="I199" s="444">
        <v>457503</v>
      </c>
      <c r="J199" s="444"/>
      <c r="K199" s="444">
        <v>580471</v>
      </c>
      <c r="L199" s="444"/>
      <c r="M199" s="307">
        <v>457689</v>
      </c>
      <c r="N199" s="307">
        <v>564063</v>
      </c>
      <c r="P199" s="324"/>
    </row>
    <row r="200" spans="2:16" ht="24" customHeight="1" hidden="1">
      <c r="B200" s="215" t="s">
        <v>78</v>
      </c>
      <c r="C200" s="445">
        <v>4517013</v>
      </c>
      <c r="D200" s="444"/>
      <c r="E200" s="444">
        <v>1961117</v>
      </c>
      <c r="F200" s="447"/>
      <c r="G200" s="444">
        <v>452409</v>
      </c>
      <c r="H200" s="444"/>
      <c r="I200" s="444">
        <v>429383</v>
      </c>
      <c r="J200" s="444"/>
      <c r="K200" s="444">
        <v>679016</v>
      </c>
      <c r="L200" s="444"/>
      <c r="M200" s="307">
        <v>420068</v>
      </c>
      <c r="N200" s="307">
        <v>575020</v>
      </c>
      <c r="P200" s="324"/>
    </row>
    <row r="201" spans="2:16" ht="24.75" customHeight="1" hidden="1">
      <c r="B201" s="215" t="s">
        <v>79</v>
      </c>
      <c r="C201" s="445">
        <v>4525235</v>
      </c>
      <c r="D201" s="444"/>
      <c r="E201" s="444">
        <v>1885890</v>
      </c>
      <c r="F201" s="447"/>
      <c r="G201" s="444">
        <v>447198</v>
      </c>
      <c r="H201" s="444"/>
      <c r="I201" s="444">
        <v>440783</v>
      </c>
      <c r="J201" s="444"/>
      <c r="K201" s="444">
        <v>646526</v>
      </c>
      <c r="L201" s="444"/>
      <c r="M201" s="307">
        <v>387659</v>
      </c>
      <c r="N201" s="307">
        <v>717179</v>
      </c>
      <c r="P201" s="324"/>
    </row>
    <row r="202" spans="2:16" ht="24" customHeight="1" hidden="1">
      <c r="B202" s="215" t="s">
        <v>80</v>
      </c>
      <c r="C202" s="445">
        <f>SUM(E202:N202)</f>
        <v>4783065</v>
      </c>
      <c r="D202" s="444"/>
      <c r="E202" s="444">
        <v>2235836</v>
      </c>
      <c r="F202" s="444"/>
      <c r="G202" s="444">
        <v>459843</v>
      </c>
      <c r="H202" s="444"/>
      <c r="I202" s="444">
        <v>479775</v>
      </c>
      <c r="J202" s="444"/>
      <c r="K202" s="444">
        <v>618467</v>
      </c>
      <c r="L202" s="444"/>
      <c r="M202" s="307">
        <v>446284</v>
      </c>
      <c r="N202" s="307">
        <v>542860</v>
      </c>
      <c r="P202" s="324"/>
    </row>
    <row r="203" spans="2:16" ht="24" customHeight="1" hidden="1">
      <c r="B203" s="215" t="s">
        <v>13</v>
      </c>
      <c r="C203" s="445">
        <f>SUM(E203:N203)</f>
        <v>4566595.5</v>
      </c>
      <c r="D203" s="444"/>
      <c r="E203" s="444">
        <v>2242873.7</v>
      </c>
      <c r="F203" s="444"/>
      <c r="G203" s="444">
        <v>470116.2</v>
      </c>
      <c r="H203" s="444"/>
      <c r="I203" s="444">
        <v>459200.9</v>
      </c>
      <c r="J203" s="444"/>
      <c r="K203" s="444">
        <v>560471.4</v>
      </c>
      <c r="L203" s="444"/>
      <c r="M203" s="307">
        <v>372212.2</v>
      </c>
      <c r="N203" s="307">
        <v>461721.1</v>
      </c>
      <c r="P203" s="324"/>
    </row>
    <row r="204" spans="2:16" ht="24" customHeight="1" hidden="1">
      <c r="B204" s="215" t="s">
        <v>81</v>
      </c>
      <c r="C204" s="445">
        <f>SUM(E204:N204)</f>
        <v>4675110</v>
      </c>
      <c r="D204" s="444"/>
      <c r="E204" s="444">
        <v>2189361</v>
      </c>
      <c r="F204" s="447"/>
      <c r="G204" s="444">
        <v>498964</v>
      </c>
      <c r="H204" s="444"/>
      <c r="I204" s="444">
        <v>472511</v>
      </c>
      <c r="J204" s="444"/>
      <c r="K204" s="444">
        <v>619312</v>
      </c>
      <c r="L204" s="444"/>
      <c r="M204" s="307">
        <v>403907</v>
      </c>
      <c r="N204" s="307">
        <v>491055</v>
      </c>
      <c r="P204" s="324"/>
    </row>
    <row r="205" spans="2:16" ht="24" customHeight="1" hidden="1">
      <c r="B205" s="215" t="s">
        <v>82</v>
      </c>
      <c r="C205" s="445">
        <v>4696383</v>
      </c>
      <c r="D205" s="444"/>
      <c r="E205" s="444">
        <v>2190280</v>
      </c>
      <c r="F205" s="447"/>
      <c r="G205" s="444">
        <v>525190</v>
      </c>
      <c r="H205" s="444"/>
      <c r="I205" s="444">
        <v>455272</v>
      </c>
      <c r="J205" s="444"/>
      <c r="K205" s="444">
        <v>606865</v>
      </c>
      <c r="L205" s="444"/>
      <c r="M205" s="307">
        <v>401492</v>
      </c>
      <c r="N205" s="307">
        <v>517285</v>
      </c>
      <c r="P205" s="324"/>
    </row>
    <row r="206" spans="2:16" ht="24" customHeight="1" hidden="1">
      <c r="B206" s="215" t="s">
        <v>83</v>
      </c>
      <c r="C206" s="445">
        <f>SUM(E206:N206)</f>
        <v>4665014</v>
      </c>
      <c r="D206" s="444"/>
      <c r="E206" s="444">
        <v>2081181</v>
      </c>
      <c r="F206" s="447"/>
      <c r="G206" s="444">
        <v>552669</v>
      </c>
      <c r="H206" s="444"/>
      <c r="I206" s="444">
        <v>533993</v>
      </c>
      <c r="J206" s="444"/>
      <c r="K206" s="444">
        <v>569255</v>
      </c>
      <c r="L206" s="444"/>
      <c r="M206" s="307">
        <v>441115</v>
      </c>
      <c r="N206" s="307">
        <v>486801</v>
      </c>
      <c r="P206" s="324"/>
    </row>
    <row r="207" spans="2:16" ht="24" customHeight="1" hidden="1">
      <c r="B207" s="215" t="s">
        <v>84</v>
      </c>
      <c r="C207" s="445">
        <f>SUM(E207:N207)</f>
        <v>4670785.899999999</v>
      </c>
      <c r="D207" s="444"/>
      <c r="E207" s="444">
        <v>2153557.9</v>
      </c>
      <c r="F207" s="447"/>
      <c r="G207" s="444">
        <v>569227.2</v>
      </c>
      <c r="H207" s="444"/>
      <c r="I207" s="444">
        <v>371417.2</v>
      </c>
      <c r="J207" s="444"/>
      <c r="K207" s="444">
        <v>591378.4</v>
      </c>
      <c r="L207" s="444"/>
      <c r="M207" s="307">
        <v>452091.8</v>
      </c>
      <c r="N207" s="307">
        <v>533113.4</v>
      </c>
      <c r="P207" s="324"/>
    </row>
    <row r="208" spans="2:16" ht="24" customHeight="1">
      <c r="B208" s="213" t="s">
        <v>385</v>
      </c>
      <c r="C208" s="321"/>
      <c r="D208" s="307"/>
      <c r="E208" s="307"/>
      <c r="F208" s="237"/>
      <c r="G208" s="307"/>
      <c r="H208" s="307"/>
      <c r="I208" s="307"/>
      <c r="J208" s="307"/>
      <c r="K208" s="307"/>
      <c r="L208" s="307"/>
      <c r="M208" s="307"/>
      <c r="N208" s="307"/>
      <c r="P208" s="324"/>
    </row>
    <row r="209" spans="2:16" ht="24" customHeight="1" hidden="1">
      <c r="B209" s="215" t="s">
        <v>384</v>
      </c>
      <c r="C209" s="445">
        <f>SUM(E209:N209)</f>
        <v>4727641.5</v>
      </c>
      <c r="D209" s="444"/>
      <c r="E209" s="444">
        <v>2250646.2</v>
      </c>
      <c r="F209" s="447"/>
      <c r="G209" s="444">
        <v>542911.5</v>
      </c>
      <c r="H209" s="444"/>
      <c r="I209" s="444">
        <v>396426.9</v>
      </c>
      <c r="J209" s="444"/>
      <c r="K209" s="444">
        <v>546074.2</v>
      </c>
      <c r="L209" s="444"/>
      <c r="M209" s="307">
        <v>435499</v>
      </c>
      <c r="N209" s="307">
        <v>556083.7</v>
      </c>
      <c r="P209" s="324"/>
    </row>
    <row r="210" spans="2:16" ht="24" customHeight="1" hidden="1">
      <c r="B210" s="215" t="s">
        <v>87</v>
      </c>
      <c r="C210" s="445">
        <f>SUM(E210:N210)</f>
        <v>4910531.899999999</v>
      </c>
      <c r="D210" s="444"/>
      <c r="E210" s="444">
        <v>2346635.8</v>
      </c>
      <c r="F210" s="447"/>
      <c r="G210" s="444">
        <v>610872.6</v>
      </c>
      <c r="H210" s="444"/>
      <c r="I210" s="444">
        <v>398006.9</v>
      </c>
      <c r="J210" s="444"/>
      <c r="K210" s="444">
        <v>620365.4</v>
      </c>
      <c r="L210" s="444"/>
      <c r="M210" s="307">
        <v>393464.7</v>
      </c>
      <c r="N210" s="307">
        <v>541186.5</v>
      </c>
      <c r="P210" s="324"/>
    </row>
    <row r="211" spans="2:16" ht="24" customHeight="1" hidden="1">
      <c r="B211" s="215" t="s">
        <v>88</v>
      </c>
      <c r="C211" s="445">
        <f>SUM(E211:N211)</f>
        <v>4567900.5</v>
      </c>
      <c r="D211" s="444"/>
      <c r="E211" s="444">
        <v>2201181.7</v>
      </c>
      <c r="F211" s="447"/>
      <c r="G211" s="444">
        <v>578059.4</v>
      </c>
      <c r="H211" s="444"/>
      <c r="I211" s="444">
        <v>378708.2</v>
      </c>
      <c r="J211" s="444"/>
      <c r="K211" s="444">
        <v>533518.8</v>
      </c>
      <c r="L211" s="444"/>
      <c r="M211" s="307">
        <v>369252.4</v>
      </c>
      <c r="N211" s="307">
        <v>507180</v>
      </c>
      <c r="P211" s="324"/>
    </row>
    <row r="212" spans="2:16" ht="24" customHeight="1" hidden="1">
      <c r="B212" s="215" t="s">
        <v>382</v>
      </c>
      <c r="C212" s="445">
        <f>SUM(E212:N212)</f>
        <v>4520765.26</v>
      </c>
      <c r="D212" s="444"/>
      <c r="E212" s="444">
        <v>2241522.05</v>
      </c>
      <c r="F212" s="447"/>
      <c r="G212" s="444">
        <v>555165.5</v>
      </c>
      <c r="H212" s="444"/>
      <c r="I212" s="444">
        <v>370946.7</v>
      </c>
      <c r="J212" s="444"/>
      <c r="K212" s="444">
        <v>501119.97</v>
      </c>
      <c r="L212" s="444"/>
      <c r="M212" s="307">
        <v>352984.27</v>
      </c>
      <c r="N212" s="307">
        <v>499026.77</v>
      </c>
      <c r="P212" s="324"/>
    </row>
    <row r="213" spans="2:16" ht="24" customHeight="1" hidden="1">
      <c r="B213" s="215" t="s">
        <v>78</v>
      </c>
      <c r="C213" s="445">
        <f>SUM(E213:N213)</f>
        <v>4655795.65</v>
      </c>
      <c r="D213" s="444"/>
      <c r="E213" s="444">
        <v>2345118.1</v>
      </c>
      <c r="F213" s="447"/>
      <c r="G213" s="444">
        <v>562636.2</v>
      </c>
      <c r="H213" s="444"/>
      <c r="I213" s="444">
        <v>324478.3</v>
      </c>
      <c r="J213" s="444"/>
      <c r="K213" s="444">
        <v>522644.85</v>
      </c>
      <c r="L213" s="444"/>
      <c r="M213" s="307">
        <v>399290.2</v>
      </c>
      <c r="N213" s="307">
        <v>501628</v>
      </c>
      <c r="P213" s="324"/>
    </row>
    <row r="214" spans="2:16" ht="24" customHeight="1" hidden="1">
      <c r="B214" s="215" t="s">
        <v>79</v>
      </c>
      <c r="C214" s="445">
        <f aca="true" t="shared" si="20" ref="C214:C220">SUM(E214:N214)</f>
        <v>4763765.99</v>
      </c>
      <c r="D214" s="444"/>
      <c r="E214" s="444">
        <v>2381326.43</v>
      </c>
      <c r="F214" s="447"/>
      <c r="G214" s="444">
        <v>601455.6</v>
      </c>
      <c r="H214" s="444"/>
      <c r="I214" s="444">
        <v>328008.1</v>
      </c>
      <c r="J214" s="444"/>
      <c r="K214" s="444">
        <v>590558.07</v>
      </c>
      <c r="L214" s="444"/>
      <c r="M214" s="307">
        <v>362038.2</v>
      </c>
      <c r="N214" s="307">
        <v>500379.59</v>
      </c>
      <c r="P214" s="324"/>
    </row>
    <row r="215" spans="2:16" ht="24" customHeight="1" hidden="1">
      <c r="B215" s="215" t="s">
        <v>80</v>
      </c>
      <c r="C215" s="445">
        <f t="shared" si="20"/>
        <v>4839082.59</v>
      </c>
      <c r="D215" s="444"/>
      <c r="E215" s="444">
        <v>2372235.5</v>
      </c>
      <c r="F215" s="446"/>
      <c r="G215" s="444">
        <v>644473.55</v>
      </c>
      <c r="H215" s="444"/>
      <c r="I215" s="444">
        <v>312550.3</v>
      </c>
      <c r="J215" s="444"/>
      <c r="K215" s="444">
        <v>605536.88</v>
      </c>
      <c r="L215" s="444"/>
      <c r="M215" s="307">
        <v>360293.4</v>
      </c>
      <c r="N215" s="307">
        <v>543992.96</v>
      </c>
      <c r="P215" s="324"/>
    </row>
    <row r="216" spans="2:16" ht="24" customHeight="1">
      <c r="B216" s="215" t="s">
        <v>13</v>
      </c>
      <c r="C216" s="445">
        <f t="shared" si="20"/>
        <v>4736586.830000001</v>
      </c>
      <c r="D216" s="444"/>
      <c r="E216" s="444">
        <v>2231826.1</v>
      </c>
      <c r="F216" s="446"/>
      <c r="G216" s="444">
        <v>646755.1</v>
      </c>
      <c r="H216" s="444"/>
      <c r="I216" s="444">
        <v>393350</v>
      </c>
      <c r="J216" s="444"/>
      <c r="K216" s="444">
        <v>526246.74</v>
      </c>
      <c r="L216" s="444"/>
      <c r="M216" s="307">
        <v>466425.9</v>
      </c>
      <c r="N216" s="307">
        <v>471982.99</v>
      </c>
      <c r="P216" s="324"/>
    </row>
    <row r="217" spans="2:16" ht="24" customHeight="1">
      <c r="B217" s="215" t="s">
        <v>81</v>
      </c>
      <c r="C217" s="445">
        <f t="shared" si="20"/>
        <v>4886391.81</v>
      </c>
      <c r="D217" s="444"/>
      <c r="E217" s="444">
        <v>2269504.8</v>
      </c>
      <c r="F217" s="446"/>
      <c r="G217" s="444">
        <v>597532.9</v>
      </c>
      <c r="H217" s="444"/>
      <c r="I217" s="444">
        <v>565884.9</v>
      </c>
      <c r="J217" s="444"/>
      <c r="K217" s="444">
        <v>584470.27</v>
      </c>
      <c r="L217" s="444"/>
      <c r="M217" s="307">
        <v>374950.6</v>
      </c>
      <c r="N217" s="307">
        <v>494048.34</v>
      </c>
      <c r="P217" s="324"/>
    </row>
    <row r="218" spans="2:16" ht="24" customHeight="1">
      <c r="B218" s="215" t="s">
        <v>82</v>
      </c>
      <c r="C218" s="445">
        <f t="shared" si="20"/>
        <v>4809714.619999999</v>
      </c>
      <c r="D218" s="444"/>
      <c r="E218" s="444">
        <v>2178598</v>
      </c>
      <c r="F218" s="446"/>
      <c r="G218" s="444">
        <v>653028.3</v>
      </c>
      <c r="H218" s="444"/>
      <c r="I218" s="444">
        <v>466646.3</v>
      </c>
      <c r="J218" s="444"/>
      <c r="K218" s="444">
        <v>586844.81</v>
      </c>
      <c r="L218" s="444"/>
      <c r="M218" s="307">
        <v>412728.4</v>
      </c>
      <c r="N218" s="307">
        <v>511868.81</v>
      </c>
      <c r="P218" s="324"/>
    </row>
    <row r="219" spans="2:16" ht="24" customHeight="1">
      <c r="B219" s="215" t="s">
        <v>83</v>
      </c>
      <c r="C219" s="445">
        <f t="shared" si="20"/>
        <v>4644978.83</v>
      </c>
      <c r="D219" s="444"/>
      <c r="E219" s="444">
        <v>2100087.1</v>
      </c>
      <c r="F219" s="446"/>
      <c r="G219" s="444">
        <v>613115.5</v>
      </c>
      <c r="H219" s="444"/>
      <c r="I219" s="444">
        <v>545640.2</v>
      </c>
      <c r="J219" s="444"/>
      <c r="K219" s="444">
        <v>532045.53</v>
      </c>
      <c r="L219" s="444"/>
      <c r="M219" s="307">
        <v>350094</v>
      </c>
      <c r="N219" s="307">
        <v>503996.5</v>
      </c>
      <c r="P219" s="324"/>
    </row>
    <row r="220" spans="2:16" ht="24" customHeight="1">
      <c r="B220" s="215" t="s">
        <v>84</v>
      </c>
      <c r="C220" s="445">
        <f t="shared" si="20"/>
        <v>4903146.08</v>
      </c>
      <c r="D220" s="444"/>
      <c r="E220" s="444">
        <v>2294236.9</v>
      </c>
      <c r="F220" s="446"/>
      <c r="G220" s="444">
        <v>624682.1</v>
      </c>
      <c r="H220" s="444"/>
      <c r="I220" s="444">
        <v>398931.9</v>
      </c>
      <c r="J220" s="444"/>
      <c r="K220" s="444">
        <v>577294.78</v>
      </c>
      <c r="L220" s="444"/>
      <c r="M220" s="307">
        <v>434028.4</v>
      </c>
      <c r="N220" s="307">
        <v>573972</v>
      </c>
      <c r="P220" s="324"/>
    </row>
    <row r="221" spans="2:16" ht="24" customHeight="1">
      <c r="B221" s="213" t="s">
        <v>386</v>
      </c>
      <c r="C221" s="321"/>
      <c r="D221" s="307"/>
      <c r="E221" s="307"/>
      <c r="F221" s="326"/>
      <c r="G221" s="307"/>
      <c r="H221" s="307"/>
      <c r="I221" s="307"/>
      <c r="J221" s="307"/>
      <c r="K221" s="307"/>
      <c r="L221" s="307"/>
      <c r="M221" s="307"/>
      <c r="N221" s="307"/>
      <c r="P221" s="324"/>
    </row>
    <row r="222" spans="2:16" ht="24" customHeight="1">
      <c r="B222" s="215" t="s">
        <v>384</v>
      </c>
      <c r="C222" s="445">
        <f aca="true" t="shared" si="21" ref="C222:C229">SUM(E222:N222)</f>
        <v>5131607.29</v>
      </c>
      <c r="D222" s="444"/>
      <c r="E222" s="444">
        <v>2451174.8</v>
      </c>
      <c r="F222" s="446"/>
      <c r="G222" s="444">
        <v>598371</v>
      </c>
      <c r="H222" s="444"/>
      <c r="I222" s="444">
        <v>424116.7</v>
      </c>
      <c r="J222" s="444"/>
      <c r="K222" s="444">
        <v>609547.5</v>
      </c>
      <c r="L222" s="444"/>
      <c r="M222" s="307">
        <v>493685.8</v>
      </c>
      <c r="N222" s="307">
        <v>554711.49</v>
      </c>
      <c r="P222" s="324"/>
    </row>
    <row r="223" spans="2:16" ht="24" customHeight="1">
      <c r="B223" s="215" t="s">
        <v>87</v>
      </c>
      <c r="C223" s="445">
        <f t="shared" si="21"/>
        <v>4793308.94</v>
      </c>
      <c r="D223" s="444"/>
      <c r="E223" s="444">
        <v>2347318.8</v>
      </c>
      <c r="F223" s="446"/>
      <c r="G223" s="444">
        <v>581453.02</v>
      </c>
      <c r="H223" s="444"/>
      <c r="I223" s="444">
        <v>377935.3</v>
      </c>
      <c r="J223" s="444"/>
      <c r="K223" s="444">
        <v>568010.72</v>
      </c>
      <c r="L223" s="444"/>
      <c r="M223" s="307">
        <v>412335.9</v>
      </c>
      <c r="N223" s="307">
        <v>506255.2</v>
      </c>
      <c r="P223" s="324"/>
    </row>
    <row r="224" spans="2:16" ht="24" customHeight="1">
      <c r="B224" s="215" t="s">
        <v>88</v>
      </c>
      <c r="C224" s="445">
        <f t="shared" si="21"/>
        <v>4801299.19</v>
      </c>
      <c r="D224" s="444"/>
      <c r="E224" s="444">
        <v>2338665.9</v>
      </c>
      <c r="F224" s="446"/>
      <c r="G224" s="444">
        <v>612845.93</v>
      </c>
      <c r="H224" s="444"/>
      <c r="I224" s="444">
        <v>373789.9</v>
      </c>
      <c r="J224" s="444"/>
      <c r="K224" s="444">
        <v>593158.09</v>
      </c>
      <c r="L224" s="444"/>
      <c r="M224" s="307">
        <v>382796</v>
      </c>
      <c r="N224" s="307">
        <v>500043.37</v>
      </c>
      <c r="P224" s="324"/>
    </row>
    <row r="225" spans="2:16" ht="24" customHeight="1">
      <c r="B225" s="215" t="s">
        <v>382</v>
      </c>
      <c r="C225" s="445">
        <f t="shared" si="21"/>
        <v>4792957.2</v>
      </c>
      <c r="D225" s="444"/>
      <c r="E225" s="444">
        <v>2300812.2</v>
      </c>
      <c r="F225" s="446"/>
      <c r="G225" s="444">
        <v>570942.5</v>
      </c>
      <c r="H225" s="444"/>
      <c r="I225" s="444">
        <v>450619.9</v>
      </c>
      <c r="J225" s="444"/>
      <c r="K225" s="444">
        <v>639928.69</v>
      </c>
      <c r="L225" s="444"/>
      <c r="M225" s="307">
        <v>346606.2</v>
      </c>
      <c r="N225" s="307">
        <v>484047.71</v>
      </c>
      <c r="P225" s="324"/>
    </row>
    <row r="226" spans="2:16" ht="24" customHeight="1">
      <c r="B226" s="215" t="s">
        <v>78</v>
      </c>
      <c r="C226" s="445">
        <f t="shared" si="21"/>
        <v>4944660.92</v>
      </c>
      <c r="D226" s="444"/>
      <c r="E226" s="444">
        <v>2408964.8</v>
      </c>
      <c r="F226" s="446"/>
      <c r="G226" s="444">
        <v>597635.2</v>
      </c>
      <c r="H226" s="444"/>
      <c r="I226" s="444">
        <v>398942.5</v>
      </c>
      <c r="J226" s="444"/>
      <c r="K226" s="444">
        <v>636237.32</v>
      </c>
      <c r="L226" s="444"/>
      <c r="M226" s="307">
        <v>386703.2</v>
      </c>
      <c r="N226" s="307">
        <v>516177.9</v>
      </c>
      <c r="P226" s="324"/>
    </row>
    <row r="227" spans="2:16" ht="24" customHeight="1">
      <c r="B227" s="215" t="s">
        <v>79</v>
      </c>
      <c r="C227" s="445">
        <f>SUM(E227:N227)</f>
        <v>5095613.11</v>
      </c>
      <c r="D227" s="444"/>
      <c r="E227" s="444">
        <v>2434223.7</v>
      </c>
      <c r="F227" s="446"/>
      <c r="G227" s="444">
        <v>596162.2</v>
      </c>
      <c r="H227" s="444"/>
      <c r="I227" s="444">
        <v>438562.9</v>
      </c>
      <c r="J227" s="444"/>
      <c r="K227" s="444">
        <v>626353.6</v>
      </c>
      <c r="L227" s="444"/>
      <c r="M227" s="307">
        <v>435313</v>
      </c>
      <c r="N227" s="307">
        <v>564997.71</v>
      </c>
      <c r="P227" s="324"/>
    </row>
    <row r="228" spans="2:16" ht="24" customHeight="1">
      <c r="B228" s="215" t="s">
        <v>80</v>
      </c>
      <c r="C228" s="445">
        <f>SUM(E228:N228)</f>
        <v>5149841.12</v>
      </c>
      <c r="D228" s="444"/>
      <c r="E228" s="444">
        <v>2353414</v>
      </c>
      <c r="F228" s="446"/>
      <c r="G228" s="444">
        <v>669735.2</v>
      </c>
      <c r="H228" s="444"/>
      <c r="I228" s="444">
        <v>477490.05</v>
      </c>
      <c r="J228" s="444"/>
      <c r="K228" s="444">
        <v>644815.84</v>
      </c>
      <c r="L228" s="444"/>
      <c r="M228" s="307">
        <v>436206.9</v>
      </c>
      <c r="N228" s="307">
        <v>568179.13</v>
      </c>
      <c r="P228" s="324"/>
    </row>
    <row r="229" spans="2:16" ht="24" customHeight="1" thickBot="1">
      <c r="B229" s="215" t="s">
        <v>13</v>
      </c>
      <c r="C229" s="445">
        <f t="shared" si="21"/>
        <v>4514146.18</v>
      </c>
      <c r="D229" s="444"/>
      <c r="E229" s="444">
        <v>2235260.1</v>
      </c>
      <c r="F229" s="446"/>
      <c r="G229" s="448">
        <v>556883.5</v>
      </c>
      <c r="H229" s="448"/>
      <c r="I229" s="448">
        <v>333865</v>
      </c>
      <c r="J229" s="448"/>
      <c r="K229" s="448">
        <v>571521.38</v>
      </c>
      <c r="L229" s="448"/>
      <c r="M229" s="327">
        <v>348000.5</v>
      </c>
      <c r="N229" s="327">
        <v>468615.7</v>
      </c>
      <c r="P229" s="324"/>
    </row>
    <row r="230" spans="2:14" ht="24.75" customHeight="1" thickBot="1">
      <c r="B230" s="340" t="s">
        <v>451</v>
      </c>
      <c r="C230" s="451">
        <f>(C229-C228)/C228*100</f>
        <v>-12.34397188548606</v>
      </c>
      <c r="D230" s="452"/>
      <c r="E230" s="454">
        <f>(E229-E228)/E228*100</f>
        <v>-5.020531874119891</v>
      </c>
      <c r="F230" s="452"/>
      <c r="G230" s="454">
        <f>(G229-G228)/G228*100</f>
        <v>-16.850196913645867</v>
      </c>
      <c r="H230" s="452"/>
      <c r="I230" s="454">
        <f>(I229-I228)/I228*100</f>
        <v>-30.079171283255015</v>
      </c>
      <c r="J230" s="452"/>
      <c r="K230" s="454">
        <f>(K229-K228)/K228*100</f>
        <v>-11.366727591555438</v>
      </c>
      <c r="L230" s="452"/>
      <c r="M230" s="336">
        <f>(M229-M228)/M228*100</f>
        <v>-20.221229879674077</v>
      </c>
      <c r="N230" s="336">
        <f>(N229-N228)/N228*100</f>
        <v>-17.523246585984246</v>
      </c>
    </row>
    <row r="231" spans="2:14" ht="24.75" customHeight="1" thickBot="1">
      <c r="B231" s="332"/>
      <c r="C231" s="453"/>
      <c r="D231" s="452"/>
      <c r="E231" s="452"/>
      <c r="F231" s="452"/>
      <c r="G231" s="452"/>
      <c r="H231" s="452"/>
      <c r="I231" s="452"/>
      <c r="J231" s="452"/>
      <c r="K231" s="452"/>
      <c r="L231" s="452"/>
      <c r="M231" s="337"/>
      <c r="N231" s="337"/>
    </row>
    <row r="232" spans="2:14" ht="28.5" customHeight="1" thickBot="1">
      <c r="B232" s="340" t="s">
        <v>505</v>
      </c>
      <c r="C232" s="451">
        <f>(C229-C216)/C216*100</f>
        <v>-4.6962223639844325</v>
      </c>
      <c r="D232" s="452"/>
      <c r="E232" s="454">
        <f>(E229-E216)/E216*100</f>
        <v>0.1538650345562318</v>
      </c>
      <c r="F232" s="452"/>
      <c r="G232" s="454">
        <f>(G229-G216)/G216*100</f>
        <v>-13.895769820755952</v>
      </c>
      <c r="H232" s="452"/>
      <c r="I232" s="454">
        <f>(I229-I216)/I216*100</f>
        <v>-15.122664293885851</v>
      </c>
      <c r="J232" s="452"/>
      <c r="K232" s="454">
        <f>(K229-K216)/K216*100</f>
        <v>8.603310302691854</v>
      </c>
      <c r="L232" s="452"/>
      <c r="M232" s="336">
        <f>(M229-M216)/M216*100</f>
        <v>-25.389970839955506</v>
      </c>
      <c r="N232" s="336">
        <f>(N229-N216)/N216*100</f>
        <v>-0.7134346091582621</v>
      </c>
    </row>
    <row r="233" spans="2:14" ht="28.5" customHeight="1" thickBot="1">
      <c r="B233" s="402"/>
      <c r="C233" s="453"/>
      <c r="D233" s="452"/>
      <c r="E233" s="452"/>
      <c r="F233" s="452"/>
      <c r="G233" s="452"/>
      <c r="H233" s="452"/>
      <c r="I233" s="452"/>
      <c r="J233" s="452"/>
      <c r="K233" s="452"/>
      <c r="L233" s="452"/>
      <c r="M233" s="337"/>
      <c r="N233" s="337"/>
    </row>
    <row r="234" spans="2:14" ht="18" customHeight="1">
      <c r="B234" s="244" t="s">
        <v>498</v>
      </c>
      <c r="N234" s="328"/>
    </row>
    <row r="235" spans="2:14" ht="24.75" customHeight="1">
      <c r="B235" s="539" t="s">
        <v>499</v>
      </c>
      <c r="C235" s="540"/>
      <c r="D235" s="540"/>
      <c r="E235" s="540"/>
      <c r="F235" s="540"/>
      <c r="N235" s="328"/>
    </row>
    <row r="236" spans="2:14" ht="18" customHeight="1">
      <c r="B236" s="244" t="s">
        <v>512</v>
      </c>
      <c r="N236" s="328"/>
    </row>
    <row r="237" spans="2:14" ht="18" customHeight="1">
      <c r="B237" s="329" t="s">
        <v>500</v>
      </c>
      <c r="N237" s="328"/>
    </row>
    <row r="238" spans="5:10" ht="16.5">
      <c r="E238" s="330"/>
      <c r="F238" s="330"/>
      <c r="G238" s="330"/>
      <c r="H238" s="330"/>
      <c r="I238" s="330"/>
      <c r="J238" s="330"/>
    </row>
  </sheetData>
  <mergeCells count="565">
    <mergeCell ref="K228:L228"/>
    <mergeCell ref="C228:D228"/>
    <mergeCell ref="E228:F228"/>
    <mergeCell ref="G228:H228"/>
    <mergeCell ref="I228:J228"/>
    <mergeCell ref="K227:L227"/>
    <mergeCell ref="C227:D227"/>
    <mergeCell ref="E227:F227"/>
    <mergeCell ref="G227:H227"/>
    <mergeCell ref="I227:J227"/>
    <mergeCell ref="K226:L226"/>
    <mergeCell ref="C226:D226"/>
    <mergeCell ref="E226:F226"/>
    <mergeCell ref="G226:H226"/>
    <mergeCell ref="I226:J226"/>
    <mergeCell ref="K225:L225"/>
    <mergeCell ref="C225:D225"/>
    <mergeCell ref="E225:F225"/>
    <mergeCell ref="G225:H225"/>
    <mergeCell ref="I225:J225"/>
    <mergeCell ref="K223:L223"/>
    <mergeCell ref="C223:D223"/>
    <mergeCell ref="E223:F223"/>
    <mergeCell ref="G223:H223"/>
    <mergeCell ref="I223:J223"/>
    <mergeCell ref="K220:L220"/>
    <mergeCell ref="C220:D220"/>
    <mergeCell ref="E220:F220"/>
    <mergeCell ref="G220:H220"/>
    <mergeCell ref="I220:J220"/>
    <mergeCell ref="K219:L219"/>
    <mergeCell ref="C219:D219"/>
    <mergeCell ref="E219:F219"/>
    <mergeCell ref="G219:H219"/>
    <mergeCell ref="I219:J219"/>
    <mergeCell ref="K218:L218"/>
    <mergeCell ref="C218:D218"/>
    <mergeCell ref="E218:F218"/>
    <mergeCell ref="G218:H218"/>
    <mergeCell ref="I218:J218"/>
    <mergeCell ref="K217:L217"/>
    <mergeCell ref="C217:D217"/>
    <mergeCell ref="E217:F217"/>
    <mergeCell ref="G217:H217"/>
    <mergeCell ref="I217:J217"/>
    <mergeCell ref="K216:L216"/>
    <mergeCell ref="C216:D216"/>
    <mergeCell ref="E216:F216"/>
    <mergeCell ref="G216:H216"/>
    <mergeCell ref="I216:J216"/>
    <mergeCell ref="K215:L215"/>
    <mergeCell ref="C215:D215"/>
    <mergeCell ref="E215:F215"/>
    <mergeCell ref="G215:H215"/>
    <mergeCell ref="I215:J215"/>
    <mergeCell ref="K212:L212"/>
    <mergeCell ref="C212:D212"/>
    <mergeCell ref="E212:F212"/>
    <mergeCell ref="G212:H212"/>
    <mergeCell ref="I212:J212"/>
    <mergeCell ref="K211:L211"/>
    <mergeCell ref="C211:D211"/>
    <mergeCell ref="E211:F211"/>
    <mergeCell ref="G211:H211"/>
    <mergeCell ref="I211:J211"/>
    <mergeCell ref="K210:L210"/>
    <mergeCell ref="C210:D210"/>
    <mergeCell ref="E210:F210"/>
    <mergeCell ref="G210:H210"/>
    <mergeCell ref="I210:J210"/>
    <mergeCell ref="N112:N113"/>
    <mergeCell ref="B230:B231"/>
    <mergeCell ref="C230:D231"/>
    <mergeCell ref="E230:F231"/>
    <mergeCell ref="G230:H231"/>
    <mergeCell ref="I230:J231"/>
    <mergeCell ref="K230:L231"/>
    <mergeCell ref="M230:M231"/>
    <mergeCell ref="N230:N231"/>
    <mergeCell ref="J112:J113"/>
    <mergeCell ref="K112:K113"/>
    <mergeCell ref="L112:L113"/>
    <mergeCell ref="M112:M113"/>
    <mergeCell ref="F112:F113"/>
    <mergeCell ref="G112:G113"/>
    <mergeCell ref="H112:H113"/>
    <mergeCell ref="I112:I113"/>
    <mergeCell ref="B112:B113"/>
    <mergeCell ref="C112:C113"/>
    <mergeCell ref="D112:D113"/>
    <mergeCell ref="E112:E113"/>
    <mergeCell ref="I203:J203"/>
    <mergeCell ref="I204:J204"/>
    <mergeCell ref="K201:L201"/>
    <mergeCell ref="C201:D201"/>
    <mergeCell ref="E201:F201"/>
    <mergeCell ref="G201:H201"/>
    <mergeCell ref="I201:J201"/>
    <mergeCell ref="K203:L203"/>
    <mergeCell ref="C203:D203"/>
    <mergeCell ref="E203:F203"/>
    <mergeCell ref="G203:H203"/>
    <mergeCell ref="K197:L197"/>
    <mergeCell ref="C197:D197"/>
    <mergeCell ref="E197:F197"/>
    <mergeCell ref="G197:H197"/>
    <mergeCell ref="I197:J197"/>
    <mergeCell ref="K200:L200"/>
    <mergeCell ref="C200:D200"/>
    <mergeCell ref="E200:F200"/>
    <mergeCell ref="G200:H200"/>
    <mergeCell ref="K196:L196"/>
    <mergeCell ref="C196:D196"/>
    <mergeCell ref="E196:F196"/>
    <mergeCell ref="G196:H196"/>
    <mergeCell ref="I196:J196"/>
    <mergeCell ref="K193:L193"/>
    <mergeCell ref="C193:D193"/>
    <mergeCell ref="E193:F193"/>
    <mergeCell ref="G193:H193"/>
    <mergeCell ref="I193:J193"/>
    <mergeCell ref="K191:L191"/>
    <mergeCell ref="C191:D191"/>
    <mergeCell ref="E191:F191"/>
    <mergeCell ref="G191:H191"/>
    <mergeCell ref="I191:J191"/>
    <mergeCell ref="K189:L189"/>
    <mergeCell ref="C189:D189"/>
    <mergeCell ref="E189:F189"/>
    <mergeCell ref="G189:H189"/>
    <mergeCell ref="I189:J189"/>
    <mergeCell ref="K187:L187"/>
    <mergeCell ref="C187:D187"/>
    <mergeCell ref="E187:F187"/>
    <mergeCell ref="G187:H187"/>
    <mergeCell ref="I187:J187"/>
    <mergeCell ref="K183:L183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I178:J178"/>
    <mergeCell ref="K178:L178"/>
    <mergeCell ref="K181:L181"/>
    <mergeCell ref="C181:D181"/>
    <mergeCell ref="E181:F181"/>
    <mergeCell ref="G181:H181"/>
    <mergeCell ref="I181:J181"/>
    <mergeCell ref="K179:L179"/>
    <mergeCell ref="C179:D179"/>
    <mergeCell ref="E179:F179"/>
    <mergeCell ref="E173:F173"/>
    <mergeCell ref="G173:H173"/>
    <mergeCell ref="I173:J173"/>
    <mergeCell ref="C178:D178"/>
    <mergeCell ref="C177:D177"/>
    <mergeCell ref="E177:F177"/>
    <mergeCell ref="G177:H177"/>
    <mergeCell ref="I177:J177"/>
    <mergeCell ref="E178:F178"/>
    <mergeCell ref="G178:H178"/>
    <mergeCell ref="B235:F235"/>
    <mergeCell ref="K168:L168"/>
    <mergeCell ref="C168:D168"/>
    <mergeCell ref="E168:F168"/>
    <mergeCell ref="G168:H168"/>
    <mergeCell ref="I168:J168"/>
    <mergeCell ref="E171:F171"/>
    <mergeCell ref="C169:D169"/>
    <mergeCell ref="C172:D172"/>
    <mergeCell ref="E172:F172"/>
    <mergeCell ref="C164:D164"/>
    <mergeCell ref="E164:F164"/>
    <mergeCell ref="G164:H164"/>
    <mergeCell ref="I164:J164"/>
    <mergeCell ref="C163:D163"/>
    <mergeCell ref="E163:F163"/>
    <mergeCell ref="G163:H163"/>
    <mergeCell ref="I163:J163"/>
    <mergeCell ref="C160:D160"/>
    <mergeCell ref="E160:F160"/>
    <mergeCell ref="G160:H160"/>
    <mergeCell ref="G161:H161"/>
    <mergeCell ref="C161:D161"/>
    <mergeCell ref="C162:D162"/>
    <mergeCell ref="E161:F161"/>
    <mergeCell ref="E162:F162"/>
    <mergeCell ref="G148:H148"/>
    <mergeCell ref="G151:H151"/>
    <mergeCell ref="G152:H152"/>
    <mergeCell ref="G153:H153"/>
    <mergeCell ref="G150:H150"/>
    <mergeCell ref="C157:D157"/>
    <mergeCell ref="E157:F157"/>
    <mergeCell ref="G157:H157"/>
    <mergeCell ref="E153:F153"/>
    <mergeCell ref="C155:D155"/>
    <mergeCell ref="G156:H156"/>
    <mergeCell ref="G154:H154"/>
    <mergeCell ref="G155:H155"/>
    <mergeCell ref="E154:F154"/>
    <mergeCell ref="C156:D156"/>
    <mergeCell ref="C153:D153"/>
    <mergeCell ref="E155:F155"/>
    <mergeCell ref="K155:L155"/>
    <mergeCell ref="I155:J155"/>
    <mergeCell ref="I154:J154"/>
    <mergeCell ref="K157:L157"/>
    <mergeCell ref="K154:L154"/>
    <mergeCell ref="I156:J156"/>
    <mergeCell ref="K156:L156"/>
    <mergeCell ref="I157:J157"/>
    <mergeCell ref="K145:L145"/>
    <mergeCell ref="K146:L146"/>
    <mergeCell ref="K147:L147"/>
    <mergeCell ref="K150:L150"/>
    <mergeCell ref="K148:L148"/>
    <mergeCell ref="K149:L149"/>
    <mergeCell ref="I144:J144"/>
    <mergeCell ref="I146:J146"/>
    <mergeCell ref="K153:L153"/>
    <mergeCell ref="K151:L151"/>
    <mergeCell ref="K152:L152"/>
    <mergeCell ref="I147:J147"/>
    <mergeCell ref="I153:J153"/>
    <mergeCell ref="I150:J150"/>
    <mergeCell ref="I151:J151"/>
    <mergeCell ref="I152:J152"/>
    <mergeCell ref="C154:D154"/>
    <mergeCell ref="E152:F152"/>
    <mergeCell ref="E150:F150"/>
    <mergeCell ref="E151:F151"/>
    <mergeCell ref="C151:D151"/>
    <mergeCell ref="C150:D150"/>
    <mergeCell ref="C152:D152"/>
    <mergeCell ref="I145:J145"/>
    <mergeCell ref="G143:H143"/>
    <mergeCell ref="E148:F148"/>
    <mergeCell ref="E149:F149"/>
    <mergeCell ref="E146:F146"/>
    <mergeCell ref="E147:F147"/>
    <mergeCell ref="I148:J148"/>
    <mergeCell ref="G145:H145"/>
    <mergeCell ref="G146:H146"/>
    <mergeCell ref="G147:H147"/>
    <mergeCell ref="C147:D147"/>
    <mergeCell ref="C148:D148"/>
    <mergeCell ref="C149:D149"/>
    <mergeCell ref="G134:H134"/>
    <mergeCell ref="E145:F145"/>
    <mergeCell ref="G144:H144"/>
    <mergeCell ref="C146:D146"/>
    <mergeCell ref="E137:F137"/>
    <mergeCell ref="E143:F143"/>
    <mergeCell ref="G136:H136"/>
    <mergeCell ref="G125:H126"/>
    <mergeCell ref="I137:J137"/>
    <mergeCell ref="I138:J138"/>
    <mergeCell ref="I135:J135"/>
    <mergeCell ref="I136:J136"/>
    <mergeCell ref="G137:H137"/>
    <mergeCell ref="G135:H135"/>
    <mergeCell ref="I133:J133"/>
    <mergeCell ref="I134:J134"/>
    <mergeCell ref="G133:H133"/>
    <mergeCell ref="G149:H149"/>
    <mergeCell ref="G139:H139"/>
    <mergeCell ref="G141:H141"/>
    <mergeCell ref="I149:J149"/>
    <mergeCell ref="I139:J139"/>
    <mergeCell ref="I143:J143"/>
    <mergeCell ref="I140:J140"/>
    <mergeCell ref="I141:J141"/>
    <mergeCell ref="I142:J142"/>
    <mergeCell ref="G142:H142"/>
    <mergeCell ref="K144:L144"/>
    <mergeCell ref="K137:L137"/>
    <mergeCell ref="K139:L139"/>
    <mergeCell ref="B123:B124"/>
    <mergeCell ref="B125:B128"/>
    <mergeCell ref="G138:H138"/>
    <mergeCell ref="G140:H140"/>
    <mergeCell ref="C139:D139"/>
    <mergeCell ref="E138:F138"/>
    <mergeCell ref="E139:F139"/>
    <mergeCell ref="E133:F133"/>
    <mergeCell ref="C134:D134"/>
    <mergeCell ref="E140:F140"/>
    <mergeCell ref="C133:D133"/>
    <mergeCell ref="C135:D135"/>
    <mergeCell ref="E136:F136"/>
    <mergeCell ref="C145:D145"/>
    <mergeCell ref="C142:D142"/>
    <mergeCell ref="C140:D140"/>
    <mergeCell ref="C141:D141"/>
    <mergeCell ref="E144:F144"/>
    <mergeCell ref="E142:F142"/>
    <mergeCell ref="E135:F135"/>
    <mergeCell ref="C144:D144"/>
    <mergeCell ref="C138:D138"/>
    <mergeCell ref="C114:C115"/>
    <mergeCell ref="D114:D115"/>
    <mergeCell ref="E114:E115"/>
    <mergeCell ref="F114:F115"/>
    <mergeCell ref="C159:D159"/>
    <mergeCell ref="E159:F159"/>
    <mergeCell ref="E134:F134"/>
    <mergeCell ref="C136:D136"/>
    <mergeCell ref="C137:D137"/>
    <mergeCell ref="C143:D143"/>
    <mergeCell ref="C158:D158"/>
    <mergeCell ref="E158:F158"/>
    <mergeCell ref="E156:F156"/>
    <mergeCell ref="E141:F141"/>
    <mergeCell ref="K133:L133"/>
    <mergeCell ref="K134:L134"/>
    <mergeCell ref="K143:L143"/>
    <mergeCell ref="K141:L141"/>
    <mergeCell ref="K142:L142"/>
    <mergeCell ref="K140:L140"/>
    <mergeCell ref="K138:L138"/>
    <mergeCell ref="K136:L136"/>
    <mergeCell ref="K135:L135"/>
    <mergeCell ref="N232:N233"/>
    <mergeCell ref="K165:L165"/>
    <mergeCell ref="K166:L166"/>
    <mergeCell ref="K170:L170"/>
    <mergeCell ref="K167:L167"/>
    <mergeCell ref="K232:L233"/>
    <mergeCell ref="M232:M233"/>
    <mergeCell ref="K171:L171"/>
    <mergeCell ref="K177:L177"/>
    <mergeCell ref="K182:L182"/>
    <mergeCell ref="G159:H159"/>
    <mergeCell ref="G158:H158"/>
    <mergeCell ref="K160:L160"/>
    <mergeCell ref="I160:J160"/>
    <mergeCell ref="I158:J158"/>
    <mergeCell ref="K159:L159"/>
    <mergeCell ref="I159:J159"/>
    <mergeCell ref="K158:L158"/>
    <mergeCell ref="I161:J161"/>
    <mergeCell ref="K172:L172"/>
    <mergeCell ref="I167:J167"/>
    <mergeCell ref="I166:J166"/>
    <mergeCell ref="K173:L173"/>
    <mergeCell ref="I169:J169"/>
    <mergeCell ref="I172:J172"/>
    <mergeCell ref="K169:L169"/>
    <mergeCell ref="I170:J170"/>
    <mergeCell ref="I114:I115"/>
    <mergeCell ref="J114:J115"/>
    <mergeCell ref="L114:L115"/>
    <mergeCell ref="G165:H165"/>
    <mergeCell ref="I165:J165"/>
    <mergeCell ref="K162:L162"/>
    <mergeCell ref="K164:L164"/>
    <mergeCell ref="K161:L161"/>
    <mergeCell ref="I162:J162"/>
    <mergeCell ref="G162:H162"/>
    <mergeCell ref="N5:N7"/>
    <mergeCell ref="C167:D167"/>
    <mergeCell ref="E167:F167"/>
    <mergeCell ref="E166:F166"/>
    <mergeCell ref="G166:H166"/>
    <mergeCell ref="E127:F128"/>
    <mergeCell ref="G127:H128"/>
    <mergeCell ref="C166:D166"/>
    <mergeCell ref="C165:D165"/>
    <mergeCell ref="E165:F165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27:M128"/>
    <mergeCell ref="N125:N126"/>
    <mergeCell ref="N127:N128"/>
    <mergeCell ref="M8:M10"/>
    <mergeCell ref="N8:N10"/>
    <mergeCell ref="C123:N123"/>
    <mergeCell ref="M114:M115"/>
    <mergeCell ref="N114:N115"/>
    <mergeCell ref="G8:G10"/>
    <mergeCell ref="L8:L10"/>
    <mergeCell ref="B114:B115"/>
    <mergeCell ref="I125:J126"/>
    <mergeCell ref="K125:L126"/>
    <mergeCell ref="C124:N124"/>
    <mergeCell ref="C125:D126"/>
    <mergeCell ref="E125:F126"/>
    <mergeCell ref="M125:M126"/>
    <mergeCell ref="K114:K115"/>
    <mergeCell ref="G114:G115"/>
    <mergeCell ref="H114:H115"/>
    <mergeCell ref="E170:F170"/>
    <mergeCell ref="C127:D128"/>
    <mergeCell ref="K127:L128"/>
    <mergeCell ref="C170:D170"/>
    <mergeCell ref="E169:F169"/>
    <mergeCell ref="G169:H169"/>
    <mergeCell ref="G170:H170"/>
    <mergeCell ref="G167:H167"/>
    <mergeCell ref="I127:J128"/>
    <mergeCell ref="K163:L163"/>
    <mergeCell ref="B232:B233"/>
    <mergeCell ref="G171:H171"/>
    <mergeCell ref="I171:J171"/>
    <mergeCell ref="C232:D233"/>
    <mergeCell ref="E232:F233"/>
    <mergeCell ref="G232:H233"/>
    <mergeCell ref="I232:J233"/>
    <mergeCell ref="C171:D171"/>
    <mergeCell ref="G172:H172"/>
    <mergeCell ref="C173:D173"/>
    <mergeCell ref="K174:L174"/>
    <mergeCell ref="C174:D174"/>
    <mergeCell ref="E174:F174"/>
    <mergeCell ref="G174:H174"/>
    <mergeCell ref="I174:J174"/>
    <mergeCell ref="K175:L175"/>
    <mergeCell ref="C175:D175"/>
    <mergeCell ref="E175:F175"/>
    <mergeCell ref="G175:H175"/>
    <mergeCell ref="I175:J175"/>
    <mergeCell ref="K176:L176"/>
    <mergeCell ref="C176:D176"/>
    <mergeCell ref="E176:F176"/>
    <mergeCell ref="G176:H176"/>
    <mergeCell ref="I176:J176"/>
    <mergeCell ref="G179:H179"/>
    <mergeCell ref="I179:J179"/>
    <mergeCell ref="K180:L180"/>
    <mergeCell ref="C180:D180"/>
    <mergeCell ref="E180:F180"/>
    <mergeCell ref="G180:H180"/>
    <mergeCell ref="I180:J180"/>
    <mergeCell ref="K184:L184"/>
    <mergeCell ref="C184:D184"/>
    <mergeCell ref="E184:F184"/>
    <mergeCell ref="G184:H184"/>
    <mergeCell ref="I184:J184"/>
    <mergeCell ref="K185:L185"/>
    <mergeCell ref="C185:D185"/>
    <mergeCell ref="E185:F185"/>
    <mergeCell ref="G185:H185"/>
    <mergeCell ref="I185:J185"/>
    <mergeCell ref="K186:L186"/>
    <mergeCell ref="C186:D186"/>
    <mergeCell ref="E186:F186"/>
    <mergeCell ref="G186:H186"/>
    <mergeCell ref="I186:J186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G190:H190"/>
    <mergeCell ref="I190:J190"/>
    <mergeCell ref="K192:L192"/>
    <mergeCell ref="C192:D192"/>
    <mergeCell ref="E192:F192"/>
    <mergeCell ref="G192:H192"/>
    <mergeCell ref="I192:J192"/>
    <mergeCell ref="I200:J200"/>
    <mergeCell ref="K194:L194"/>
    <mergeCell ref="C194:D194"/>
    <mergeCell ref="E194:F194"/>
    <mergeCell ref="G194:H194"/>
    <mergeCell ref="I194:J194"/>
    <mergeCell ref="K198:L198"/>
    <mergeCell ref="C198:D198"/>
    <mergeCell ref="E198:F198"/>
    <mergeCell ref="G198:H198"/>
    <mergeCell ref="I198:J198"/>
    <mergeCell ref="K199:L199"/>
    <mergeCell ref="C199:D199"/>
    <mergeCell ref="E199:F199"/>
    <mergeCell ref="G199:H199"/>
    <mergeCell ref="I199:J199"/>
    <mergeCell ref="K207:L207"/>
    <mergeCell ref="K202:L202"/>
    <mergeCell ref="C202:D202"/>
    <mergeCell ref="E202:F202"/>
    <mergeCell ref="G202:H202"/>
    <mergeCell ref="I202:J202"/>
    <mergeCell ref="K204:L204"/>
    <mergeCell ref="C204:D204"/>
    <mergeCell ref="E204:F204"/>
    <mergeCell ref="G204:H204"/>
    <mergeCell ref="C207:D207"/>
    <mergeCell ref="E207:F207"/>
    <mergeCell ref="G207:H207"/>
    <mergeCell ref="I207:J207"/>
    <mergeCell ref="K205:L205"/>
    <mergeCell ref="C205:D205"/>
    <mergeCell ref="E205:F205"/>
    <mergeCell ref="G205:H205"/>
    <mergeCell ref="I205:J205"/>
    <mergeCell ref="K206:L206"/>
    <mergeCell ref="C206:D206"/>
    <mergeCell ref="E206:F206"/>
    <mergeCell ref="G206:H206"/>
    <mergeCell ref="I206:J206"/>
    <mergeCell ref="K229:L229"/>
    <mergeCell ref="C195:D195"/>
    <mergeCell ref="E195:F195"/>
    <mergeCell ref="G195:H195"/>
    <mergeCell ref="I195:J195"/>
    <mergeCell ref="K195:L195"/>
    <mergeCell ref="C229:D229"/>
    <mergeCell ref="E229:F229"/>
    <mergeCell ref="G229:H229"/>
    <mergeCell ref="I229:J229"/>
    <mergeCell ref="K209:L209"/>
    <mergeCell ref="C209:D209"/>
    <mergeCell ref="E209:F209"/>
    <mergeCell ref="G209:H209"/>
    <mergeCell ref="I209:J209"/>
    <mergeCell ref="K213:L213"/>
    <mergeCell ref="C213:D213"/>
    <mergeCell ref="E213:F213"/>
    <mergeCell ref="G213:H213"/>
    <mergeCell ref="I213:J213"/>
    <mergeCell ref="K214:L214"/>
    <mergeCell ref="C214:D214"/>
    <mergeCell ref="E214:F214"/>
    <mergeCell ref="G214:H214"/>
    <mergeCell ref="I214:J214"/>
    <mergeCell ref="K222:L222"/>
    <mergeCell ref="C222:D222"/>
    <mergeCell ref="E222:F222"/>
    <mergeCell ref="G222:H222"/>
    <mergeCell ref="I222:J222"/>
    <mergeCell ref="K224:L224"/>
    <mergeCell ref="C224:D224"/>
    <mergeCell ref="E224:F224"/>
    <mergeCell ref="G224:H224"/>
    <mergeCell ref="I224:J22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1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J93" sqref="J93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48" t="s">
        <v>43</v>
      </c>
      <c r="C1" s="548"/>
      <c r="D1" s="548"/>
      <c r="E1" s="548"/>
      <c r="F1" s="548"/>
      <c r="G1" s="548" t="s">
        <v>95</v>
      </c>
      <c r="H1" s="548"/>
      <c r="I1" s="548"/>
      <c r="J1" s="548"/>
      <c r="K1" s="548"/>
    </row>
    <row r="2" spans="2:11" ht="22.5" customHeight="1" thickBot="1">
      <c r="B2" s="560" t="s">
        <v>44</v>
      </c>
      <c r="C2" s="561"/>
      <c r="D2" s="561"/>
      <c r="E2" s="561"/>
      <c r="F2" s="561"/>
      <c r="G2" s="549"/>
      <c r="H2" s="549"/>
      <c r="I2" s="549"/>
      <c r="J2" s="26"/>
      <c r="K2" s="27" t="s">
        <v>45</v>
      </c>
    </row>
    <row r="3" spans="2:11" s="3" customFormat="1" ht="16.5" customHeight="1">
      <c r="B3" s="543" t="s">
        <v>46</v>
      </c>
      <c r="C3" s="553" t="s">
        <v>47</v>
      </c>
      <c r="D3" s="551" t="s">
        <v>48</v>
      </c>
      <c r="E3" s="551" t="s">
        <v>49</v>
      </c>
      <c r="F3" s="551" t="s">
        <v>50</v>
      </c>
      <c r="G3" s="555" t="s">
        <v>51</v>
      </c>
      <c r="H3" s="551" t="s">
        <v>52</v>
      </c>
      <c r="I3" s="551" t="s">
        <v>53</v>
      </c>
      <c r="J3" s="551" t="s">
        <v>54</v>
      </c>
      <c r="K3" s="510" t="s">
        <v>55</v>
      </c>
    </row>
    <row r="4" spans="2:18" s="3" customFormat="1" ht="33" customHeight="1" thickBot="1">
      <c r="B4" s="544"/>
      <c r="C4" s="554"/>
      <c r="D4" s="552"/>
      <c r="E4" s="552"/>
      <c r="F4" s="552"/>
      <c r="G4" s="556"/>
      <c r="H4" s="552"/>
      <c r="I4" s="552"/>
      <c r="J4" s="552"/>
      <c r="K4" s="550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56</v>
      </c>
      <c r="N5" s="29">
        <v>3785008</v>
      </c>
      <c r="O5" s="29" t="s">
        <v>57</v>
      </c>
      <c r="P5" s="29" t="s">
        <v>58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59</v>
      </c>
      <c r="N6" s="29">
        <v>3778779</v>
      </c>
      <c r="O6" s="29" t="s">
        <v>60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61</v>
      </c>
      <c r="N7" s="28">
        <v>3726015</v>
      </c>
      <c r="O7" s="28" t="s">
        <v>62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63</v>
      </c>
      <c r="N8" s="28">
        <v>3519816</v>
      </c>
      <c r="O8" s="28" t="s">
        <v>64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65</v>
      </c>
      <c r="N9" s="28">
        <v>4342872</v>
      </c>
      <c r="O9" s="28" t="s">
        <v>66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67</v>
      </c>
      <c r="N10" s="36">
        <v>2865120</v>
      </c>
      <c r="O10" s="36" t="s">
        <v>68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69</v>
      </c>
      <c r="N11" s="28">
        <v>2968633</v>
      </c>
      <c r="O11" s="28" t="s">
        <v>70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71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72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73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74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75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76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77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78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79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80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81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82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83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84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85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86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87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88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77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96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97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98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81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82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83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85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84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89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86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87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88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77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96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97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98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81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82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83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84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90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86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87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88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77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96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97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98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81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241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83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84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>
      <c r="B72" s="12" t="s">
        <v>91</v>
      </c>
      <c r="C72" s="28">
        <f>SUM(C73:C84)</f>
        <v>3479536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86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87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88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77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96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92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98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>
      <c r="B81" s="16" t="s">
        <v>81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>
      <c r="B82" s="16" t="s">
        <v>241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>
      <c r="B83" s="16" t="s">
        <v>83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>
      <c r="B84" s="16" t="s">
        <v>84</v>
      </c>
      <c r="C84" s="28">
        <v>259892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16.5">
      <c r="B85" s="12" t="s">
        <v>244</v>
      </c>
      <c r="C85" s="28"/>
      <c r="D85" s="28"/>
      <c r="E85" s="28"/>
      <c r="F85" s="28"/>
      <c r="G85" s="28"/>
      <c r="H85" s="28"/>
      <c r="I85" s="28"/>
      <c r="J85" s="28"/>
      <c r="K85" s="33"/>
      <c r="L85" s="28"/>
      <c r="M85" s="38"/>
      <c r="N85" s="28"/>
      <c r="O85" s="28"/>
      <c r="P85" s="28"/>
      <c r="Q85" s="44"/>
      <c r="R85" s="28"/>
    </row>
    <row r="86" spans="2:18" ht="27">
      <c r="B86" s="16" t="s">
        <v>86</v>
      </c>
      <c r="C86" s="28">
        <v>109333</v>
      </c>
      <c r="D86" s="28">
        <v>18503</v>
      </c>
      <c r="E86" s="28">
        <v>55935</v>
      </c>
      <c r="F86" s="28">
        <v>3432</v>
      </c>
      <c r="G86" s="28">
        <v>11204</v>
      </c>
      <c r="H86" s="28">
        <v>9053</v>
      </c>
      <c r="I86" s="28">
        <v>9563</v>
      </c>
      <c r="J86" s="28">
        <v>1642</v>
      </c>
      <c r="K86" s="28">
        <v>1</v>
      </c>
      <c r="L86" s="28"/>
      <c r="M86" s="38"/>
      <c r="N86" s="28"/>
      <c r="O86" s="28"/>
      <c r="P86" s="28"/>
      <c r="Q86" s="44"/>
      <c r="R86" s="28"/>
    </row>
    <row r="87" spans="2:18" ht="27">
      <c r="B87" s="16" t="s">
        <v>87</v>
      </c>
      <c r="C87" s="28">
        <v>92746</v>
      </c>
      <c r="D87" s="28">
        <v>3061</v>
      </c>
      <c r="E87" s="28">
        <v>62814</v>
      </c>
      <c r="F87" s="28">
        <v>1873</v>
      </c>
      <c r="G87" s="28">
        <v>12931</v>
      </c>
      <c r="H87" s="28">
        <v>7262</v>
      </c>
      <c r="I87" s="28">
        <v>3331</v>
      </c>
      <c r="J87" s="28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>
      <c r="B88" s="16" t="s">
        <v>88</v>
      </c>
      <c r="C88" s="28">
        <v>125727</v>
      </c>
      <c r="D88" s="28">
        <v>2192</v>
      </c>
      <c r="E88" s="28">
        <v>47183</v>
      </c>
      <c r="F88" s="28">
        <v>2572</v>
      </c>
      <c r="G88" s="28">
        <v>45963</v>
      </c>
      <c r="H88" s="28">
        <v>17240</v>
      </c>
      <c r="I88" s="28">
        <v>9017</v>
      </c>
      <c r="J88" s="28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>
      <c r="B89" s="16" t="s">
        <v>77</v>
      </c>
      <c r="C89" s="28">
        <v>724850</v>
      </c>
      <c r="D89" s="28">
        <v>1746</v>
      </c>
      <c r="E89" s="28">
        <v>59910</v>
      </c>
      <c r="F89" s="28">
        <v>23740</v>
      </c>
      <c r="G89" s="28">
        <v>615331</v>
      </c>
      <c r="H89" s="28">
        <v>17664</v>
      </c>
      <c r="I89" s="28">
        <v>4802</v>
      </c>
      <c r="J89" s="28">
        <v>1662</v>
      </c>
      <c r="K89" s="28">
        <v>-5</v>
      </c>
      <c r="L89" s="28"/>
      <c r="M89" s="38"/>
      <c r="N89" s="28"/>
      <c r="O89" s="28"/>
      <c r="P89" s="28"/>
      <c r="Q89" s="44"/>
      <c r="R89" s="28"/>
    </row>
    <row r="90" spans="2:18" ht="27">
      <c r="B90" s="16" t="s">
        <v>96</v>
      </c>
      <c r="C90" s="28">
        <v>710652</v>
      </c>
      <c r="D90" s="28">
        <v>1059</v>
      </c>
      <c r="E90" s="28">
        <v>49593</v>
      </c>
      <c r="F90" s="28">
        <v>436544</v>
      </c>
      <c r="G90" s="28">
        <v>196230</v>
      </c>
      <c r="H90" s="28">
        <v>14049</v>
      </c>
      <c r="I90" s="28">
        <v>11780</v>
      </c>
      <c r="J90" s="28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>
      <c r="B91" s="16" t="s">
        <v>92</v>
      </c>
      <c r="C91" s="28">
        <v>462777</v>
      </c>
      <c r="D91" s="28">
        <v>1422</v>
      </c>
      <c r="E91" s="28">
        <v>101280</v>
      </c>
      <c r="F91" s="28">
        <v>315761</v>
      </c>
      <c r="G91" s="28">
        <v>19954</v>
      </c>
      <c r="H91" s="28">
        <v>16355</v>
      </c>
      <c r="I91" s="28">
        <v>6239</v>
      </c>
      <c r="J91" s="28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>
      <c r="B92" s="16" t="s">
        <v>98</v>
      </c>
      <c r="C92" s="28">
        <v>123635</v>
      </c>
      <c r="D92" s="28">
        <v>2289</v>
      </c>
      <c r="E92" s="28">
        <v>74088</v>
      </c>
      <c r="F92" s="28">
        <v>5939</v>
      </c>
      <c r="G92" s="28">
        <v>10302</v>
      </c>
      <c r="H92" s="28">
        <v>18211</v>
      </c>
      <c r="I92" s="28">
        <v>11204</v>
      </c>
      <c r="J92" s="28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.75" thickBot="1">
      <c r="B93" s="16" t="s">
        <v>534</v>
      </c>
      <c r="C93" s="28">
        <v>150566</v>
      </c>
      <c r="D93" s="28">
        <v>1511</v>
      </c>
      <c r="E93" s="28">
        <v>112807</v>
      </c>
      <c r="F93" s="28">
        <v>5544</v>
      </c>
      <c r="G93" s="28">
        <v>8627</v>
      </c>
      <c r="H93" s="28">
        <v>13464</v>
      </c>
      <c r="I93" s="28">
        <v>7016</v>
      </c>
      <c r="J93" s="28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7" ht="24.75" customHeight="1" thickBot="1">
      <c r="B94" s="546" t="s">
        <v>99</v>
      </c>
      <c r="C94" s="545">
        <f>(C93-C92)/C92*100</f>
        <v>21.782666720588832</v>
      </c>
      <c r="D94" s="545">
        <f>(D93-D92)/D92*100</f>
        <v>-33.98864132809087</v>
      </c>
      <c r="E94" s="545">
        <f aca="true" t="shared" si="6" ref="E94:J94">(E93-E92)/E92*100</f>
        <v>52.2608249649066</v>
      </c>
      <c r="F94" s="545">
        <f t="shared" si="6"/>
        <v>-6.650951338609193</v>
      </c>
      <c r="G94" s="545">
        <f t="shared" si="6"/>
        <v>-16.258978839060376</v>
      </c>
      <c r="H94" s="545">
        <f t="shared" si="6"/>
        <v>-26.06666300587557</v>
      </c>
      <c r="I94" s="545">
        <f t="shared" si="6"/>
        <v>-37.37950731881471</v>
      </c>
      <c r="J94" s="545">
        <f t="shared" si="6"/>
        <v>-0.3121098626716604</v>
      </c>
      <c r="K94" s="559">
        <v>0</v>
      </c>
      <c r="L94" s="22"/>
      <c r="N94" s="22"/>
      <c r="O94" s="22"/>
      <c r="P94" s="22"/>
      <c r="Q94" s="22"/>
    </row>
    <row r="95" spans="2:17" ht="24.75" customHeight="1" thickBot="1">
      <c r="B95" s="547"/>
      <c r="C95" s="545"/>
      <c r="D95" s="545"/>
      <c r="E95" s="545"/>
      <c r="F95" s="545"/>
      <c r="G95" s="545"/>
      <c r="H95" s="545"/>
      <c r="I95" s="545"/>
      <c r="J95" s="545"/>
      <c r="K95" s="559"/>
      <c r="L95" s="22"/>
      <c r="M95" s="22"/>
      <c r="N95" s="22"/>
      <c r="O95" s="22"/>
      <c r="P95" s="22"/>
      <c r="Q95" s="22"/>
    </row>
    <row r="96" spans="2:17" ht="24.75" customHeight="1" thickBot="1">
      <c r="B96" s="546" t="s">
        <v>100</v>
      </c>
      <c r="C96" s="566">
        <f>(C93-C80)/C80*100</f>
        <v>23.537278776491437</v>
      </c>
      <c r="D96" s="545">
        <f>(D93-D80)/D80*100</f>
        <v>38.36996336996337</v>
      </c>
      <c r="E96" s="545">
        <f aca="true" t="shared" si="7" ref="E96:J96">(E93-E80)/E80*100</f>
        <v>23.01074096287007</v>
      </c>
      <c r="F96" s="545">
        <f t="shared" si="7"/>
        <v>7.234042553191489</v>
      </c>
      <c r="G96" s="545">
        <f t="shared" si="7"/>
        <v>40.0487012987013</v>
      </c>
      <c r="H96" s="545">
        <f t="shared" si="7"/>
        <v>21.69197396963124</v>
      </c>
      <c r="I96" s="545">
        <f t="shared" si="7"/>
        <v>43.50582941296789</v>
      </c>
      <c r="J96" s="545">
        <f t="shared" si="7"/>
        <v>-11.22846025569761</v>
      </c>
      <c r="K96" s="559">
        <v>0</v>
      </c>
      <c r="L96" s="22"/>
      <c r="M96" s="22"/>
      <c r="N96" s="22"/>
      <c r="O96" s="22"/>
      <c r="P96" s="22"/>
      <c r="Q96" s="22"/>
    </row>
    <row r="97" spans="2:17" ht="24.75" customHeight="1" thickBot="1">
      <c r="B97" s="547"/>
      <c r="C97" s="566"/>
      <c r="D97" s="545"/>
      <c r="E97" s="545"/>
      <c r="F97" s="545"/>
      <c r="G97" s="545"/>
      <c r="H97" s="545"/>
      <c r="I97" s="545"/>
      <c r="J97" s="545"/>
      <c r="K97" s="559"/>
      <c r="L97" s="22"/>
      <c r="M97" s="22"/>
      <c r="N97" s="22"/>
      <c r="O97" s="22"/>
      <c r="P97" s="22"/>
      <c r="Q97" s="22"/>
    </row>
    <row r="98" spans="2:3" ht="26.25" customHeight="1">
      <c r="B98" s="563" t="s">
        <v>247</v>
      </c>
      <c r="C98" s="564"/>
    </row>
    <row r="99" spans="2:3" ht="26.25" customHeight="1">
      <c r="B99" s="565" t="s">
        <v>93</v>
      </c>
      <c r="C99" s="542"/>
    </row>
    <row r="100" spans="2:13" ht="26.25" customHeight="1">
      <c r="B100" s="541" t="s">
        <v>94</v>
      </c>
      <c r="C100" s="542"/>
      <c r="M100" s="28"/>
    </row>
    <row r="101" spans="2:13" ht="33" customHeight="1">
      <c r="B101" s="562"/>
      <c r="C101" s="562"/>
      <c r="D101" s="562"/>
      <c r="E101" s="562"/>
      <c r="F101" s="562"/>
      <c r="G101" s="557"/>
      <c r="H101" s="558"/>
      <c r="I101" s="558"/>
      <c r="J101" s="558"/>
      <c r="K101" s="558"/>
      <c r="M101" s="28"/>
    </row>
    <row r="102" ht="33" customHeight="1">
      <c r="M102" s="28"/>
    </row>
    <row r="103" ht="33" customHeight="1">
      <c r="M103" s="28"/>
    </row>
  </sheetData>
  <mergeCells count="39">
    <mergeCell ref="B96:B97"/>
    <mergeCell ref="B2:F2"/>
    <mergeCell ref="B101:F101"/>
    <mergeCell ref="B98:C98"/>
    <mergeCell ref="F94:F95"/>
    <mergeCell ref="B99:C99"/>
    <mergeCell ref="C96:C97"/>
    <mergeCell ref="D3:D4"/>
    <mergeCell ref="E3:E4"/>
    <mergeCell ref="F96:F97"/>
    <mergeCell ref="D96:D97"/>
    <mergeCell ref="D94:D95"/>
    <mergeCell ref="G101:K101"/>
    <mergeCell ref="I96:I97"/>
    <mergeCell ref="J96:J97"/>
    <mergeCell ref="K96:K97"/>
    <mergeCell ref="H96:H97"/>
    <mergeCell ref="G96:G97"/>
    <mergeCell ref="K94:K9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00:C100"/>
    <mergeCell ref="B3:B4"/>
    <mergeCell ref="I94:I95"/>
    <mergeCell ref="J94:J95"/>
    <mergeCell ref="C94:C95"/>
    <mergeCell ref="E94:E95"/>
    <mergeCell ref="G94:G95"/>
    <mergeCell ref="B94:B95"/>
    <mergeCell ref="H94:H95"/>
    <mergeCell ref="E96:E9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3"/>
  <sheetViews>
    <sheetView workbookViewId="0" topLeftCell="A1">
      <selection activeCell="K25" sqref="K25:K26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67" t="s">
        <v>246</v>
      </c>
      <c r="C1" s="567"/>
      <c r="D1" s="567"/>
      <c r="E1" s="567"/>
      <c r="F1" s="567"/>
      <c r="G1" s="567"/>
      <c r="H1" s="567"/>
      <c r="I1" s="567"/>
      <c r="J1" s="567"/>
      <c r="K1" s="568" t="s">
        <v>101</v>
      </c>
      <c r="L1" s="567"/>
      <c r="M1" s="567"/>
      <c r="N1" s="567"/>
      <c r="O1" s="567"/>
      <c r="P1" s="567"/>
      <c r="Q1" s="567"/>
      <c r="R1" s="567"/>
      <c r="U1" s="22"/>
    </row>
    <row r="2" spans="2:21" s="3" customFormat="1" ht="24.75" customHeight="1">
      <c r="B2" s="543" t="s">
        <v>102</v>
      </c>
      <c r="C2" s="587" t="s">
        <v>103</v>
      </c>
      <c r="D2" s="588"/>
      <c r="E2" s="588"/>
      <c r="F2" s="588"/>
      <c r="G2" s="588"/>
      <c r="H2" s="588"/>
      <c r="I2" s="588"/>
      <c r="J2" s="588"/>
      <c r="K2" s="589" t="s">
        <v>104</v>
      </c>
      <c r="L2" s="589"/>
      <c r="M2" s="589"/>
      <c r="N2" s="589"/>
      <c r="O2" s="589"/>
      <c r="P2" s="589"/>
      <c r="Q2" s="589"/>
      <c r="R2" s="590"/>
      <c r="S2" s="583" t="s">
        <v>105</v>
      </c>
      <c r="U2" s="47"/>
    </row>
    <row r="3" spans="2:21" s="3" customFormat="1" ht="24.75" customHeight="1">
      <c r="B3" s="598"/>
      <c r="C3" s="571" t="s">
        <v>106</v>
      </c>
      <c r="D3" s="572"/>
      <c r="E3" s="572"/>
      <c r="F3" s="573"/>
      <c r="G3" s="572" t="s">
        <v>107</v>
      </c>
      <c r="H3" s="572"/>
      <c r="I3" s="572"/>
      <c r="J3" s="573"/>
      <c r="K3" s="586" t="s">
        <v>108</v>
      </c>
      <c r="L3" s="572"/>
      <c r="M3" s="572"/>
      <c r="N3" s="573"/>
      <c r="O3" s="572" t="s">
        <v>109</v>
      </c>
      <c r="P3" s="572"/>
      <c r="Q3" s="572"/>
      <c r="R3" s="573"/>
      <c r="S3" s="584"/>
      <c r="U3" s="47"/>
    </row>
    <row r="4" spans="2:21" s="3" customFormat="1" ht="24.75" customHeight="1">
      <c r="B4" s="599" t="s">
        <v>110</v>
      </c>
      <c r="C4" s="591" t="s">
        <v>117</v>
      </c>
      <c r="D4" s="574" t="s">
        <v>118</v>
      </c>
      <c r="E4" s="593" t="s">
        <v>119</v>
      </c>
      <c r="F4" s="594" t="s">
        <v>120</v>
      </c>
      <c r="G4" s="596" t="s">
        <v>117</v>
      </c>
      <c r="H4" s="574" t="s">
        <v>118</v>
      </c>
      <c r="I4" s="593" t="s">
        <v>119</v>
      </c>
      <c r="J4" s="594" t="s">
        <v>120</v>
      </c>
      <c r="K4" s="574" t="s">
        <v>117</v>
      </c>
      <c r="L4" s="574" t="s">
        <v>118</v>
      </c>
      <c r="M4" s="593" t="s">
        <v>121</v>
      </c>
      <c r="N4" s="594" t="s">
        <v>120</v>
      </c>
      <c r="O4" s="596" t="s">
        <v>117</v>
      </c>
      <c r="P4" s="574" t="s">
        <v>118</v>
      </c>
      <c r="Q4" s="593" t="s">
        <v>119</v>
      </c>
      <c r="R4" s="594" t="s">
        <v>120</v>
      </c>
      <c r="S4" s="584"/>
      <c r="U4" s="47"/>
    </row>
    <row r="5" spans="2:21" s="3" customFormat="1" ht="24.75" customHeight="1" thickBot="1">
      <c r="B5" s="600"/>
      <c r="C5" s="592"/>
      <c r="D5" s="575"/>
      <c r="E5" s="575"/>
      <c r="F5" s="595"/>
      <c r="G5" s="597"/>
      <c r="H5" s="575"/>
      <c r="I5" s="575"/>
      <c r="J5" s="595"/>
      <c r="K5" s="575"/>
      <c r="L5" s="575"/>
      <c r="M5" s="575"/>
      <c r="N5" s="595"/>
      <c r="O5" s="597"/>
      <c r="P5" s="575"/>
      <c r="Q5" s="575"/>
      <c r="R5" s="595"/>
      <c r="S5" s="585"/>
      <c r="U5" s="47"/>
    </row>
    <row r="6" spans="2:21" ht="24" customHeight="1">
      <c r="B6" s="12" t="s">
        <v>37</v>
      </c>
      <c r="C6" s="54">
        <f>SUM(C7:C15)</f>
        <v>4879</v>
      </c>
      <c r="D6" s="54">
        <f>SUM(D7:D15)</f>
        <v>3769</v>
      </c>
      <c r="E6" s="48">
        <f>D6/C6*100</f>
        <v>77.24943635990982</v>
      </c>
      <c r="F6" s="48">
        <f>C6/S6*100000</f>
        <v>1059.155541083252</v>
      </c>
      <c r="G6" s="54">
        <f>SUM(G7:G15)</f>
        <v>58</v>
      </c>
      <c r="H6" s="54">
        <f>SUM(H7:H15)</f>
        <v>49</v>
      </c>
      <c r="I6" s="48">
        <f>H6/G6*100</f>
        <v>84.48275862068965</v>
      </c>
      <c r="J6" s="8">
        <f>G6/S6*100000</f>
        <v>12.590904157169216</v>
      </c>
      <c r="K6" s="54">
        <f>SUM(K7:K15)</f>
        <v>1961</v>
      </c>
      <c r="L6" s="54">
        <f>SUM(L7:L15)</f>
        <v>1245</v>
      </c>
      <c r="M6" s="48">
        <f>L6/K6*100</f>
        <v>63.488016318205</v>
      </c>
      <c r="N6" s="8">
        <f>K6/S6*100000</f>
        <v>425.7028112449799</v>
      </c>
      <c r="O6" s="54">
        <f>SUM(O7:O15)</f>
        <v>2860</v>
      </c>
      <c r="P6" s="54">
        <f>SUM(P7:P15)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>
      <c r="B11" s="16" t="s">
        <v>81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>
      <c r="B13" s="55" t="s">
        <v>111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>
      <c r="B15" s="12" t="s">
        <v>243</v>
      </c>
      <c r="E15" s="48"/>
      <c r="F15" s="48"/>
      <c r="I15" s="48"/>
      <c r="J15" s="8"/>
      <c r="M15" s="48"/>
      <c r="N15" s="8"/>
      <c r="Q15" s="48"/>
      <c r="R15" s="48"/>
      <c r="T15" s="57"/>
      <c r="U15" s="58"/>
    </row>
    <row r="16" spans="2:21" s="54" customFormat="1" ht="24" customHeight="1">
      <c r="B16" s="16" t="s">
        <v>32</v>
      </c>
      <c r="C16" s="54">
        <v>503</v>
      </c>
      <c r="D16" s="54">
        <v>428</v>
      </c>
      <c r="E16" s="48">
        <f aca="true" t="shared" si="10" ref="E16:E22">D16/C16*100</f>
        <v>85.08946322067594</v>
      </c>
      <c r="F16" s="48">
        <f aca="true" t="shared" si="11" ref="F16:F22">C16/S16*100000</f>
        <v>109.12057063767197</v>
      </c>
      <c r="G16" s="54">
        <v>10</v>
      </c>
      <c r="H16" s="54">
        <v>2</v>
      </c>
      <c r="I16" s="48">
        <f aca="true" t="shared" si="12" ref="I16:I22">H16/G16*100</f>
        <v>20</v>
      </c>
      <c r="J16" s="8">
        <f aca="true" t="shared" si="13" ref="J16:J22">G16/S16*100000</f>
        <v>2.169395042498449</v>
      </c>
      <c r="K16" s="54">
        <v>231</v>
      </c>
      <c r="L16" s="54">
        <v>186</v>
      </c>
      <c r="M16" s="48">
        <f aca="true" t="shared" si="14" ref="M16:M22">L16/K16*100</f>
        <v>80.51948051948052</v>
      </c>
      <c r="N16" s="8">
        <f aca="true" t="shared" si="15" ref="N16:N22">K16/S16*100000</f>
        <v>50.11302548171417</v>
      </c>
      <c r="O16" s="54">
        <f aca="true" t="shared" si="16" ref="O16:P18">C16-G16-K16</f>
        <v>262</v>
      </c>
      <c r="P16" s="54">
        <f t="shared" si="16"/>
        <v>240</v>
      </c>
      <c r="Q16" s="48">
        <f aca="true" t="shared" si="17" ref="Q16:Q22">P16/O16*100</f>
        <v>91.6030534351145</v>
      </c>
      <c r="R16" s="48">
        <f aca="true" t="shared" si="18" ref="R16:R22">O16/S16*100000</f>
        <v>56.83815011345936</v>
      </c>
      <c r="S16" s="54">
        <v>460958</v>
      </c>
      <c r="T16" s="57"/>
      <c r="U16" s="58"/>
    </row>
    <row r="17" spans="2:21" s="54" customFormat="1" ht="24" customHeight="1">
      <c r="B17" s="16" t="s">
        <v>33</v>
      </c>
      <c r="C17" s="54">
        <v>578</v>
      </c>
      <c r="D17" s="54">
        <v>509</v>
      </c>
      <c r="E17" s="48">
        <f t="shared" si="10"/>
        <v>88.06228373702422</v>
      </c>
      <c r="F17" s="48">
        <f t="shared" si="11"/>
        <v>125.4280394599216</v>
      </c>
      <c r="G17" s="54">
        <v>6</v>
      </c>
      <c r="H17" s="54">
        <v>3</v>
      </c>
      <c r="I17" s="48">
        <f t="shared" si="12"/>
        <v>50</v>
      </c>
      <c r="J17" s="8">
        <f t="shared" si="13"/>
        <v>1.3020211708642384</v>
      </c>
      <c r="K17" s="54">
        <v>216</v>
      </c>
      <c r="L17" s="54">
        <v>161</v>
      </c>
      <c r="M17" s="48">
        <f t="shared" si="14"/>
        <v>74.53703703703704</v>
      </c>
      <c r="N17" s="8">
        <f t="shared" si="15"/>
        <v>46.872762151112575</v>
      </c>
      <c r="O17" s="54">
        <f t="shared" si="16"/>
        <v>356</v>
      </c>
      <c r="P17" s="54">
        <f t="shared" si="16"/>
        <v>345</v>
      </c>
      <c r="Q17" s="48">
        <f t="shared" si="17"/>
        <v>96.91011235955057</v>
      </c>
      <c r="R17" s="48">
        <f t="shared" si="18"/>
        <v>77.2532561379448</v>
      </c>
      <c r="S17" s="54">
        <v>460822</v>
      </c>
      <c r="T17" s="57"/>
      <c r="U17" s="58"/>
    </row>
    <row r="18" spans="2:21" s="54" customFormat="1" ht="24" customHeight="1">
      <c r="B18" s="16" t="s">
        <v>34</v>
      </c>
      <c r="C18" s="54">
        <v>606</v>
      </c>
      <c r="D18" s="54">
        <v>489</v>
      </c>
      <c r="E18" s="48">
        <f t="shared" si="10"/>
        <v>80.6930693069307</v>
      </c>
      <c r="F18" s="48">
        <f t="shared" si="11"/>
        <v>131.48045692713248</v>
      </c>
      <c r="G18" s="54">
        <v>6</v>
      </c>
      <c r="H18" s="54">
        <v>8</v>
      </c>
      <c r="I18" s="48">
        <f t="shared" si="12"/>
        <v>133.33333333333331</v>
      </c>
      <c r="J18" s="8">
        <f t="shared" si="13"/>
        <v>1.3017867022488365</v>
      </c>
      <c r="K18" s="54">
        <v>239</v>
      </c>
      <c r="L18" s="54">
        <v>162</v>
      </c>
      <c r="M18" s="48">
        <f t="shared" si="14"/>
        <v>67.78242677824268</v>
      </c>
      <c r="N18" s="8">
        <f t="shared" si="15"/>
        <v>51.85450363957866</v>
      </c>
      <c r="O18" s="54">
        <f t="shared" si="16"/>
        <v>361</v>
      </c>
      <c r="P18" s="54">
        <f t="shared" si="16"/>
        <v>319</v>
      </c>
      <c r="Q18" s="48">
        <f t="shared" si="17"/>
        <v>88.36565096952909</v>
      </c>
      <c r="R18" s="48">
        <f t="shared" si="18"/>
        <v>78.324166585305</v>
      </c>
      <c r="S18" s="54">
        <v>460905</v>
      </c>
      <c r="T18" s="57"/>
      <c r="U18" s="58"/>
    </row>
    <row r="19" spans="2:21" s="54" customFormat="1" ht="24" customHeight="1">
      <c r="B19" s="16" t="s">
        <v>245</v>
      </c>
      <c r="C19" s="54">
        <v>576</v>
      </c>
      <c r="D19" s="54">
        <v>461</v>
      </c>
      <c r="E19" s="48">
        <f t="shared" si="10"/>
        <v>80.03472222222221</v>
      </c>
      <c r="F19" s="48">
        <f t="shared" si="11"/>
        <v>124.97260800041657</v>
      </c>
      <c r="G19" s="54">
        <v>7</v>
      </c>
      <c r="H19" s="54">
        <v>8</v>
      </c>
      <c r="I19" s="48">
        <f t="shared" si="12"/>
        <v>114.28571428571428</v>
      </c>
      <c r="J19" s="8">
        <f t="shared" si="13"/>
        <v>1.518764333338396</v>
      </c>
      <c r="K19" s="54">
        <v>215</v>
      </c>
      <c r="L19" s="54">
        <v>147</v>
      </c>
      <c r="M19" s="48">
        <f t="shared" si="14"/>
        <v>68.37209302325581</v>
      </c>
      <c r="N19" s="8">
        <f t="shared" si="15"/>
        <v>46.64776166682216</v>
      </c>
      <c r="O19" s="54">
        <f aca="true" t="shared" si="19" ref="O19:P22">C19-G19-K19</f>
        <v>354</v>
      </c>
      <c r="P19" s="54">
        <f t="shared" si="19"/>
        <v>306</v>
      </c>
      <c r="Q19" s="48">
        <f t="shared" si="17"/>
        <v>86.4406779661017</v>
      </c>
      <c r="R19" s="48">
        <f t="shared" si="18"/>
        <v>76.80608200025603</v>
      </c>
      <c r="S19" s="54">
        <v>460901</v>
      </c>
      <c r="T19" s="57"/>
      <c r="U19" s="58"/>
    </row>
    <row r="20" spans="2:21" s="54" customFormat="1" ht="24" customHeight="1">
      <c r="B20" s="16" t="s">
        <v>40</v>
      </c>
      <c r="C20" s="54">
        <v>526</v>
      </c>
      <c r="D20" s="54">
        <v>390</v>
      </c>
      <c r="E20" s="48">
        <f t="shared" si="10"/>
        <v>74.1444866920152</v>
      </c>
      <c r="F20" s="48">
        <f t="shared" si="11"/>
        <v>114.13196780003037</v>
      </c>
      <c r="G20" s="54">
        <v>6</v>
      </c>
      <c r="H20" s="54">
        <v>7</v>
      </c>
      <c r="I20" s="48">
        <f t="shared" si="12"/>
        <v>116.66666666666667</v>
      </c>
      <c r="J20" s="8">
        <f t="shared" si="13"/>
        <v>1.3018855642589016</v>
      </c>
      <c r="K20" s="54">
        <v>210</v>
      </c>
      <c r="L20" s="54">
        <v>140</v>
      </c>
      <c r="M20" s="48">
        <f t="shared" si="14"/>
        <v>66.66666666666666</v>
      </c>
      <c r="N20" s="8">
        <f t="shared" si="15"/>
        <v>45.56599474906155</v>
      </c>
      <c r="O20" s="54">
        <f t="shared" si="19"/>
        <v>310</v>
      </c>
      <c r="P20" s="54">
        <f t="shared" si="19"/>
        <v>243</v>
      </c>
      <c r="Q20" s="48">
        <f t="shared" si="17"/>
        <v>78.38709677419354</v>
      </c>
      <c r="R20" s="48">
        <f t="shared" si="18"/>
        <v>67.26408748670993</v>
      </c>
      <c r="S20" s="54">
        <v>460870</v>
      </c>
      <c r="T20" s="57"/>
      <c r="U20" s="58"/>
    </row>
    <row r="21" spans="2:21" s="54" customFormat="1" ht="24" customHeight="1">
      <c r="B21" s="16" t="s">
        <v>41</v>
      </c>
      <c r="C21" s="54">
        <v>491</v>
      </c>
      <c r="D21" s="54">
        <v>371</v>
      </c>
      <c r="E21" s="48">
        <f>D21/C21*100</f>
        <v>75.56008146639512</v>
      </c>
      <c r="F21" s="48">
        <f>C21/S21*100000</f>
        <v>106.46556023435434</v>
      </c>
      <c r="G21" s="54">
        <v>6</v>
      </c>
      <c r="H21" s="54">
        <v>3</v>
      </c>
      <c r="I21" s="48">
        <f>H21/G21*100</f>
        <v>50</v>
      </c>
      <c r="J21" s="8">
        <f>G21/S21*100000</f>
        <v>1.301004809381112</v>
      </c>
      <c r="K21" s="54">
        <v>176</v>
      </c>
      <c r="L21" s="54">
        <v>110</v>
      </c>
      <c r="M21" s="48">
        <f>L21/K21*100</f>
        <v>62.5</v>
      </c>
      <c r="N21" s="8">
        <f>K21/S21*100000</f>
        <v>38.16280774184595</v>
      </c>
      <c r="O21" s="54">
        <f>C21-G21-K21</f>
        <v>309</v>
      </c>
      <c r="P21" s="54">
        <f>D21-H21-L21</f>
        <v>258</v>
      </c>
      <c r="Q21" s="48">
        <f>P21/O21*100</f>
        <v>83.49514563106796</v>
      </c>
      <c r="R21" s="48">
        <f>O21/S21*100000</f>
        <v>67.00174768312726</v>
      </c>
      <c r="S21" s="54">
        <v>461182</v>
      </c>
      <c r="T21" s="57"/>
      <c r="U21" s="58"/>
    </row>
    <row r="22" spans="2:21" s="54" customFormat="1" ht="24" customHeight="1" thickBot="1">
      <c r="B22" s="16" t="s">
        <v>535</v>
      </c>
      <c r="C22" s="54">
        <v>535</v>
      </c>
      <c r="D22" s="54">
        <v>434</v>
      </c>
      <c r="E22" s="48">
        <f t="shared" si="10"/>
        <v>81.12149532710279</v>
      </c>
      <c r="F22" s="48">
        <f t="shared" si="11"/>
        <v>116.0306667967945</v>
      </c>
      <c r="G22" s="54">
        <v>6</v>
      </c>
      <c r="H22" s="54">
        <v>6</v>
      </c>
      <c r="I22" s="48">
        <f t="shared" si="12"/>
        <v>100</v>
      </c>
      <c r="J22" s="8">
        <f t="shared" si="13"/>
        <v>1.301278506132275</v>
      </c>
      <c r="K22" s="54">
        <v>168</v>
      </c>
      <c r="L22" s="54">
        <v>117</v>
      </c>
      <c r="M22" s="48">
        <f t="shared" si="14"/>
        <v>69.64285714285714</v>
      </c>
      <c r="N22" s="8">
        <f t="shared" si="15"/>
        <v>36.435798171703695</v>
      </c>
      <c r="O22" s="54">
        <f t="shared" si="19"/>
        <v>361</v>
      </c>
      <c r="P22" s="54">
        <f t="shared" si="19"/>
        <v>311</v>
      </c>
      <c r="Q22" s="48">
        <f t="shared" si="17"/>
        <v>86.14958448753463</v>
      </c>
      <c r="R22" s="48">
        <f t="shared" si="18"/>
        <v>78.29359011895855</v>
      </c>
      <c r="S22" s="54">
        <v>461085</v>
      </c>
      <c r="T22" s="57"/>
      <c r="U22" s="58"/>
    </row>
    <row r="23" spans="2:18" ht="24" customHeight="1" thickBot="1">
      <c r="B23" s="546" t="s">
        <v>122</v>
      </c>
      <c r="C23" s="570">
        <f>(C22-C21)/C21*100</f>
        <v>8.961303462321792</v>
      </c>
      <c r="D23" s="569">
        <f>(D22-D21)/D21*100</f>
        <v>16.9811320754717</v>
      </c>
      <c r="E23" s="59" t="s">
        <v>112</v>
      </c>
      <c r="F23" s="59" t="s">
        <v>113</v>
      </c>
      <c r="G23" s="559">
        <f>(G22-G21)/G21*100</f>
        <v>0</v>
      </c>
      <c r="H23" s="569">
        <f>(H22-H21)/H21*100</f>
        <v>100</v>
      </c>
      <c r="I23" s="59" t="s">
        <v>112</v>
      </c>
      <c r="J23" s="59" t="s">
        <v>113</v>
      </c>
      <c r="K23" s="569">
        <f>(K22-K21)/K21*100</f>
        <v>-4.545454545454546</v>
      </c>
      <c r="L23" s="569">
        <f>(L22-L21)/L21*100</f>
        <v>6.363636363636363</v>
      </c>
      <c r="M23" s="59" t="s">
        <v>112</v>
      </c>
      <c r="N23" s="59" t="s">
        <v>113</v>
      </c>
      <c r="O23" s="569">
        <f>(O22-O21)/O21*100</f>
        <v>16.828478964401295</v>
      </c>
      <c r="P23" s="569">
        <f>(P22-P21)/P21*100</f>
        <v>20.54263565891473</v>
      </c>
      <c r="Q23" s="59" t="s">
        <v>112</v>
      </c>
      <c r="R23" s="59" t="s">
        <v>113</v>
      </c>
    </row>
    <row r="24" spans="2:18" ht="24" customHeight="1" thickBot="1">
      <c r="B24" s="601"/>
      <c r="C24" s="570"/>
      <c r="D24" s="569"/>
      <c r="E24" s="144">
        <f>E22-E21</f>
        <v>5.561413860707674</v>
      </c>
      <c r="F24" s="144">
        <f>F22-F21</f>
        <v>9.565106562440164</v>
      </c>
      <c r="G24" s="559"/>
      <c r="H24" s="569"/>
      <c r="I24" s="144">
        <f>I22-I21</f>
        <v>50</v>
      </c>
      <c r="J24" s="145">
        <v>0</v>
      </c>
      <c r="K24" s="569"/>
      <c r="L24" s="569"/>
      <c r="M24" s="144">
        <f>M22-M21</f>
        <v>7.142857142857139</v>
      </c>
      <c r="N24" s="144">
        <f>N22-N21</f>
        <v>-1.7270095701422576</v>
      </c>
      <c r="O24" s="569"/>
      <c r="P24" s="569"/>
      <c r="Q24" s="144">
        <f>Q22-Q21</f>
        <v>2.654438856466669</v>
      </c>
      <c r="R24" s="144">
        <f>R22-R21</f>
        <v>11.291842435831285</v>
      </c>
    </row>
    <row r="25" spans="2:18" ht="24" customHeight="1" thickBot="1">
      <c r="B25" s="602" t="s">
        <v>123</v>
      </c>
      <c r="C25" s="566">
        <f>(C22-C9)/C9*100</f>
        <v>-22.6878612716763</v>
      </c>
      <c r="D25" s="545">
        <f>(D22-D9)/D9*100</f>
        <v>-21.234119782214155</v>
      </c>
      <c r="E25" s="59" t="s">
        <v>112</v>
      </c>
      <c r="F25" s="59" t="s">
        <v>113</v>
      </c>
      <c r="G25" s="545">
        <f>(G22-G9)/G9*100</f>
        <v>-53.84615384615385</v>
      </c>
      <c r="H25" s="545">
        <f>(H22-H9)/H9*100</f>
        <v>-25</v>
      </c>
      <c r="I25" s="59" t="s">
        <v>112</v>
      </c>
      <c r="J25" s="59" t="s">
        <v>113</v>
      </c>
      <c r="K25" s="545">
        <f>(K22-K9)/K9*100</f>
        <v>-41.05263157894737</v>
      </c>
      <c r="L25" s="545">
        <f>(L22-L9)/L9*100</f>
        <v>-47.53363228699551</v>
      </c>
      <c r="M25" s="59" t="s">
        <v>112</v>
      </c>
      <c r="N25" s="59" t="s">
        <v>113</v>
      </c>
      <c r="O25" s="545">
        <f>(O22-O9)/O9*100</f>
        <v>-8.375634517766498</v>
      </c>
      <c r="P25" s="545">
        <f>(P22-P9)/P9*100</f>
        <v>-2.8125</v>
      </c>
      <c r="Q25" s="60" t="s">
        <v>112</v>
      </c>
      <c r="R25" s="60" t="s">
        <v>113</v>
      </c>
    </row>
    <row r="26" spans="2:18" ht="24" customHeight="1" thickBot="1">
      <c r="B26" s="601"/>
      <c r="C26" s="566"/>
      <c r="D26" s="545"/>
      <c r="E26" s="144">
        <f>E22-E9</f>
        <v>1.4972178704554011</v>
      </c>
      <c r="F26" s="144">
        <f>F22-F9</f>
        <v>-34.155329444214956</v>
      </c>
      <c r="G26" s="545"/>
      <c r="H26" s="545"/>
      <c r="I26" s="144">
        <f>I22-I9</f>
        <v>38.46153846153846</v>
      </c>
      <c r="J26" s="144">
        <f>J22-J9</f>
        <v>-1.5201347180485387</v>
      </c>
      <c r="K26" s="545"/>
      <c r="L26" s="545"/>
      <c r="M26" s="144">
        <f>M22-M9</f>
        <v>-8.602756892230573</v>
      </c>
      <c r="N26" s="144">
        <f>N22-N9</f>
        <v>-25.418260973798752</v>
      </c>
      <c r="O26" s="545"/>
      <c r="P26" s="545"/>
      <c r="Q26" s="144">
        <f>Q22-Q9</f>
        <v>4.931310375859496</v>
      </c>
      <c r="R26" s="144">
        <f>R22-R9</f>
        <v>-7.216933752367652</v>
      </c>
    </row>
    <row r="27" spans="2:18" ht="24" customHeight="1">
      <c r="B27" s="563" t="s">
        <v>114</v>
      </c>
      <c r="C27" s="580"/>
      <c r="D27" s="580"/>
      <c r="E27" s="580"/>
      <c r="F27" s="580"/>
      <c r="G27" s="61"/>
      <c r="H27" s="61"/>
      <c r="I27" s="62"/>
      <c r="J27" s="62"/>
      <c r="K27" s="23"/>
      <c r="L27" s="23"/>
      <c r="M27" s="63"/>
      <c r="N27" s="63"/>
      <c r="O27" s="64"/>
      <c r="P27" s="64"/>
      <c r="Q27" s="63"/>
      <c r="R27" s="63"/>
    </row>
    <row r="28" spans="2:18" ht="24" customHeight="1">
      <c r="B28" s="579" t="s">
        <v>115</v>
      </c>
      <c r="C28" s="542"/>
      <c r="D28" s="542"/>
      <c r="E28" s="542"/>
      <c r="F28" s="542"/>
      <c r="G28" s="542"/>
      <c r="H28" s="542"/>
      <c r="I28" s="542"/>
      <c r="J28" s="542"/>
      <c r="K28" s="23"/>
      <c r="L28" s="23"/>
      <c r="M28" s="63"/>
      <c r="N28" s="63"/>
      <c r="O28" s="64"/>
      <c r="P28" s="64"/>
      <c r="Q28" s="63"/>
      <c r="R28" s="63"/>
    </row>
    <row r="29" spans="2:13" ht="24.75" customHeight="1">
      <c r="B29" s="578" t="s">
        <v>116</v>
      </c>
      <c r="C29" s="578"/>
      <c r="D29" s="578"/>
      <c r="E29" s="578"/>
      <c r="F29" s="578"/>
      <c r="G29" s="578"/>
      <c r="H29" s="1"/>
      <c r="M29" s="1"/>
    </row>
    <row r="30" spans="2:18" ht="24.75" customHeight="1">
      <c r="B30" s="576" t="s">
        <v>543</v>
      </c>
      <c r="C30" s="577"/>
      <c r="D30" s="577"/>
      <c r="E30" s="577"/>
      <c r="F30" s="577"/>
      <c r="G30" s="577"/>
      <c r="H30" s="577"/>
      <c r="I30" s="577"/>
      <c r="J30" s="577"/>
      <c r="K30" s="65"/>
      <c r="L30" s="65"/>
      <c r="M30" s="581"/>
      <c r="N30" s="582"/>
      <c r="O30" s="582"/>
      <c r="P30" s="582"/>
      <c r="Q30" s="582"/>
      <c r="R30" s="582"/>
    </row>
    <row r="31" spans="2:12" ht="24.75" customHeight="1">
      <c r="B31" s="25"/>
      <c r="I31" s="25"/>
      <c r="J31" s="25"/>
      <c r="K31" s="25"/>
      <c r="L31" s="25"/>
    </row>
    <row r="32" spans="2:12" ht="24.75" customHeight="1">
      <c r="B32" s="25"/>
      <c r="I32" s="25"/>
      <c r="J32" s="25"/>
      <c r="K32" s="25"/>
      <c r="L32" s="25"/>
    </row>
    <row r="33" spans="2:12" ht="24.75" customHeight="1">
      <c r="B33" s="25"/>
      <c r="I33" s="25"/>
      <c r="J33" s="25"/>
      <c r="K33" s="25"/>
      <c r="L33" s="25"/>
    </row>
    <row r="34" spans="2:12" ht="24.75" customHeight="1">
      <c r="B34" s="25"/>
      <c r="I34" s="25"/>
      <c r="J34" s="25"/>
      <c r="K34" s="25"/>
      <c r="L34" s="25"/>
    </row>
    <row r="35" spans="2:12" ht="24.75" customHeight="1">
      <c r="B35" s="25"/>
      <c r="I35" s="25"/>
      <c r="J35" s="25"/>
      <c r="K35" s="25"/>
      <c r="L35" s="25"/>
    </row>
    <row r="36" spans="2:12" ht="24.75" customHeight="1">
      <c r="B36" s="25"/>
      <c r="I36" s="25"/>
      <c r="J36" s="25"/>
      <c r="K36" s="25"/>
      <c r="L36" s="25"/>
    </row>
    <row r="37" spans="2:12" ht="24.75" customHeight="1">
      <c r="B37" s="25"/>
      <c r="I37" s="25"/>
      <c r="J37" s="25"/>
      <c r="K37" s="25"/>
      <c r="L37" s="25"/>
    </row>
    <row r="38" spans="2:12" ht="24.75" customHeight="1">
      <c r="B38" s="25"/>
      <c r="I38" s="25"/>
      <c r="J38" s="25"/>
      <c r="K38" s="25"/>
      <c r="L38" s="25"/>
    </row>
    <row r="39" spans="2:12" ht="24.75" customHeight="1">
      <c r="B39" s="25"/>
      <c r="I39" s="25"/>
      <c r="J39" s="25"/>
      <c r="K39" s="25"/>
      <c r="L39" s="25"/>
    </row>
    <row r="40" spans="2:12" ht="24.75" customHeight="1">
      <c r="B40" s="25"/>
      <c r="I40" s="25"/>
      <c r="J40" s="25"/>
      <c r="K40" s="25"/>
      <c r="L40" s="25"/>
    </row>
    <row r="41" spans="2:12" ht="24.75" customHeight="1">
      <c r="B41" s="25"/>
      <c r="I41" s="25"/>
      <c r="J41" s="25"/>
      <c r="K41" s="25"/>
      <c r="L41" s="25"/>
    </row>
    <row r="42" spans="2:12" ht="24.75" customHeight="1">
      <c r="B42" s="25"/>
      <c r="I42" s="25"/>
      <c r="J42" s="25"/>
      <c r="K42" s="25"/>
      <c r="L42" s="25"/>
    </row>
    <row r="43" spans="2:12" ht="24.75" customHeight="1">
      <c r="B43" s="25"/>
      <c r="I43" s="25"/>
      <c r="J43" s="25"/>
      <c r="K43" s="25"/>
      <c r="L43" s="25"/>
    </row>
    <row r="44" spans="2:12" ht="24.75" customHeight="1">
      <c r="B44" s="25"/>
      <c r="I44" s="25"/>
      <c r="J44" s="25"/>
      <c r="K44" s="25"/>
      <c r="L44" s="25"/>
    </row>
    <row r="45" spans="2:12" ht="24.75" customHeight="1">
      <c r="B45" s="25"/>
      <c r="I45" s="25"/>
      <c r="J45" s="25"/>
      <c r="K45" s="25"/>
      <c r="L45" s="25"/>
    </row>
    <row r="46" spans="2:12" ht="24.75" customHeight="1">
      <c r="B46" s="25"/>
      <c r="I46" s="25"/>
      <c r="J46" s="25"/>
      <c r="K46" s="25"/>
      <c r="L46" s="25"/>
    </row>
    <row r="47" spans="2:12" ht="24.75" customHeight="1">
      <c r="B47" s="25"/>
      <c r="I47" s="25"/>
      <c r="J47" s="25"/>
      <c r="K47" s="25"/>
      <c r="L47" s="25"/>
    </row>
    <row r="48" spans="2:12" ht="24.75" customHeight="1">
      <c r="B48" s="25"/>
      <c r="I48" s="25"/>
      <c r="J48" s="25"/>
      <c r="K48" s="25"/>
      <c r="L48" s="25"/>
    </row>
    <row r="49" spans="2:12" ht="24.75" customHeight="1">
      <c r="B49" s="25"/>
      <c r="I49" s="25"/>
      <c r="J49" s="25"/>
      <c r="K49" s="25"/>
      <c r="L49" s="25"/>
    </row>
    <row r="50" spans="2:12" ht="24.75" customHeight="1">
      <c r="B50" s="25"/>
      <c r="I50" s="25"/>
      <c r="J50" s="25"/>
      <c r="K50" s="25"/>
      <c r="L50" s="25"/>
    </row>
    <row r="51" spans="2:12" ht="24.75" customHeight="1">
      <c r="B51" s="25"/>
      <c r="I51" s="25"/>
      <c r="J51" s="25"/>
      <c r="K51" s="25"/>
      <c r="L51" s="25"/>
    </row>
    <row r="52" spans="2:12" ht="24.75" customHeight="1">
      <c r="B52" s="25"/>
      <c r="I52" s="25"/>
      <c r="J52" s="25"/>
      <c r="K52" s="25"/>
      <c r="L52" s="25"/>
    </row>
    <row r="53" spans="2:12" ht="24.75" customHeight="1">
      <c r="B53" s="25"/>
      <c r="I53" s="25"/>
      <c r="J53" s="25"/>
      <c r="K53" s="25"/>
      <c r="L53" s="25"/>
    </row>
    <row r="54" spans="2:12" ht="24.75" customHeight="1">
      <c r="B54" s="25"/>
      <c r="I54" s="25"/>
      <c r="J54" s="25"/>
      <c r="K54" s="25"/>
      <c r="L54" s="25"/>
    </row>
    <row r="55" spans="2:12" ht="24.75" customHeight="1">
      <c r="B55" s="25"/>
      <c r="I55" s="25"/>
      <c r="J55" s="25"/>
      <c r="K55" s="25"/>
      <c r="L55" s="25"/>
    </row>
    <row r="56" spans="2:12" ht="24.75" customHeight="1">
      <c r="B56" s="25"/>
      <c r="I56" s="25"/>
      <c r="J56" s="25"/>
      <c r="K56" s="25"/>
      <c r="L56" s="25"/>
    </row>
    <row r="57" spans="2:12" ht="24.75" customHeight="1">
      <c r="B57" s="25"/>
      <c r="I57" s="25"/>
      <c r="J57" s="25"/>
      <c r="K57" s="25"/>
      <c r="L57" s="25"/>
    </row>
    <row r="58" spans="2:12" ht="24.75" customHeight="1">
      <c r="B58" s="25"/>
      <c r="I58" s="25"/>
      <c r="J58" s="25"/>
      <c r="K58" s="25"/>
      <c r="L58" s="25"/>
    </row>
    <row r="59" spans="2:12" ht="24.75" customHeight="1">
      <c r="B59" s="25"/>
      <c r="I59" s="25"/>
      <c r="J59" s="25"/>
      <c r="K59" s="25"/>
      <c r="L59" s="25"/>
    </row>
    <row r="60" spans="2:12" ht="24.75" customHeight="1">
      <c r="B60" s="25"/>
      <c r="I60" s="25"/>
      <c r="J60" s="25"/>
      <c r="K60" s="25"/>
      <c r="L60" s="25"/>
    </row>
    <row r="61" spans="2:12" ht="24.75" customHeight="1">
      <c r="B61" s="25"/>
      <c r="I61" s="25"/>
      <c r="J61" s="25"/>
      <c r="K61" s="25"/>
      <c r="L61" s="25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</sheetData>
  <mergeCells count="50">
    <mergeCell ref="B2:B3"/>
    <mergeCell ref="B4:B5"/>
    <mergeCell ref="B23:B24"/>
    <mergeCell ref="B25:B26"/>
    <mergeCell ref="G4:G5"/>
    <mergeCell ref="H4:H5"/>
    <mergeCell ref="I4:I5"/>
    <mergeCell ref="J4:J5"/>
    <mergeCell ref="K25:K26"/>
    <mergeCell ref="K23:K24"/>
    <mergeCell ref="Q4:Q5"/>
    <mergeCell ref="R4:R5"/>
    <mergeCell ref="K4:K5"/>
    <mergeCell ref="L4:L5"/>
    <mergeCell ref="M4:M5"/>
    <mergeCell ref="N4:N5"/>
    <mergeCell ref="L23:L24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30:R30"/>
    <mergeCell ref="O25:O26"/>
    <mergeCell ref="P25:P26"/>
    <mergeCell ref="L25:L26"/>
    <mergeCell ref="C25:C26"/>
    <mergeCell ref="D25:D26"/>
    <mergeCell ref="B30:J30"/>
    <mergeCell ref="B29:G29"/>
    <mergeCell ref="G25:G26"/>
    <mergeCell ref="H25:H26"/>
    <mergeCell ref="B28:J28"/>
    <mergeCell ref="B27:F27"/>
    <mergeCell ref="B1:J1"/>
    <mergeCell ref="K1:R1"/>
    <mergeCell ref="D23:D24"/>
    <mergeCell ref="G23:G24"/>
    <mergeCell ref="H23:H24"/>
    <mergeCell ref="O23:O24"/>
    <mergeCell ref="P23:P24"/>
    <mergeCell ref="C23:C24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6:P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00"/>
  <sheetViews>
    <sheetView workbookViewId="0" topLeftCell="A1">
      <selection activeCell="F92" sqref="F92:F93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9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2" t="s">
        <v>124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2:20" s="4" customFormat="1" ht="34.5" customHeight="1">
      <c r="B2" s="2" t="s">
        <v>11</v>
      </c>
      <c r="C2" s="68" t="s">
        <v>125</v>
      </c>
      <c r="D2" s="69" t="s">
        <v>126</v>
      </c>
      <c r="E2" s="613" t="s">
        <v>127</v>
      </c>
      <c r="F2" s="607" t="s">
        <v>128</v>
      </c>
      <c r="G2" s="608"/>
      <c r="H2" s="609"/>
      <c r="I2" s="607" t="s">
        <v>129</v>
      </c>
      <c r="J2" s="608"/>
      <c r="K2" s="608"/>
      <c r="L2" s="608"/>
      <c r="M2" s="70" t="s">
        <v>130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131</v>
      </c>
      <c r="C3" s="72" t="s">
        <v>132</v>
      </c>
      <c r="D3" s="73" t="s">
        <v>133</v>
      </c>
      <c r="E3" s="575"/>
      <c r="F3" s="5" t="s">
        <v>134</v>
      </c>
      <c r="G3" s="5" t="s">
        <v>135</v>
      </c>
      <c r="H3" s="5" t="s">
        <v>136</v>
      </c>
      <c r="I3" s="74" t="s">
        <v>137</v>
      </c>
      <c r="J3" s="5" t="s">
        <v>138</v>
      </c>
      <c r="K3" s="75" t="s">
        <v>139</v>
      </c>
      <c r="L3" s="76" t="s">
        <v>140</v>
      </c>
      <c r="M3" s="70" t="s">
        <v>141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74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75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142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77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78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79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80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81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82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83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84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85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86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143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88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77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96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97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98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81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82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83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85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84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89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86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143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88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77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96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97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98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81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82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83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84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90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86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143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88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77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96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97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98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81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82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83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84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19.5">
      <c r="B70" s="12" t="s">
        <v>91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86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143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88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77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96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97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98</v>
      </c>
      <c r="C77" s="89">
        <v>7</v>
      </c>
      <c r="D77" s="91">
        <f aca="true" t="shared" si="19" ref="D77:D82"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8.5">
      <c r="B78" s="16" t="s">
        <v>13</v>
      </c>
      <c r="C78" s="89">
        <v>4</v>
      </c>
      <c r="D78" s="91">
        <f t="shared" si="19"/>
        <v>0.13333333333333333</v>
      </c>
      <c r="E78" s="90">
        <f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8.5">
      <c r="B79" s="16" t="s">
        <v>81</v>
      </c>
      <c r="C79" s="89">
        <v>7</v>
      </c>
      <c r="D79" s="91">
        <f t="shared" si="19"/>
        <v>0.23333333333333334</v>
      </c>
      <c r="E79" s="90">
        <f>C79/M79*10000</f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8.5">
      <c r="B80" s="16" t="s">
        <v>82</v>
      </c>
      <c r="C80" s="89">
        <v>6</v>
      </c>
      <c r="D80" s="91">
        <f t="shared" si="19"/>
        <v>0.2</v>
      </c>
      <c r="E80" s="90">
        <f>C80/M80*10000</f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8.5">
      <c r="B81" s="16" t="s">
        <v>83</v>
      </c>
      <c r="C81" s="89">
        <v>8</v>
      </c>
      <c r="D81" s="91">
        <f t="shared" si="19"/>
        <v>0.26666666666666666</v>
      </c>
      <c r="E81" s="90">
        <f>C81/M81*10000</f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8.5">
      <c r="B82" s="16" t="s">
        <v>84</v>
      </c>
      <c r="C82" s="89">
        <v>10</v>
      </c>
      <c r="D82" s="91">
        <f t="shared" si="19"/>
        <v>0.3333333333333333</v>
      </c>
      <c r="E82" s="90">
        <f>C82/M82*10000</f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19.5">
      <c r="B83" s="12" t="s">
        <v>243</v>
      </c>
      <c r="C83" s="89"/>
      <c r="D83" s="91"/>
      <c r="E83" s="90"/>
      <c r="F83" s="89"/>
      <c r="G83" s="89"/>
      <c r="H83" s="89"/>
      <c r="I83" s="89"/>
      <c r="J83" s="89"/>
      <c r="K83" s="89"/>
      <c r="L83" s="89"/>
      <c r="N83" s="38"/>
    </row>
    <row r="84" spans="2:14" s="67" customFormat="1" ht="28.5">
      <c r="B84" s="16" t="s">
        <v>86</v>
      </c>
      <c r="C84" s="89">
        <v>3</v>
      </c>
      <c r="D84" s="91">
        <f aca="true" t="shared" si="20" ref="D84:D91">C84/30</f>
        <v>0.1</v>
      </c>
      <c r="E84" s="90">
        <f aca="true" t="shared" si="21" ref="E84:E91">C84/M84*10000</f>
        <v>0.07107135326963761</v>
      </c>
      <c r="F84" s="89">
        <v>10</v>
      </c>
      <c r="G84" s="89">
        <v>3</v>
      </c>
      <c r="H84" s="89">
        <v>7</v>
      </c>
      <c r="I84" s="89">
        <v>1</v>
      </c>
      <c r="J84" s="89">
        <v>1</v>
      </c>
      <c r="K84" s="89">
        <v>0</v>
      </c>
      <c r="L84" s="89">
        <v>1</v>
      </c>
      <c r="M84" s="89">
        <v>422111</v>
      </c>
      <c r="N84" s="38"/>
    </row>
    <row r="85" spans="2:14" s="67" customFormat="1" ht="28.5">
      <c r="B85" s="16" t="s">
        <v>143</v>
      </c>
      <c r="C85" s="89">
        <v>6</v>
      </c>
      <c r="D85" s="91">
        <f t="shared" si="20"/>
        <v>0.2</v>
      </c>
      <c r="E85" s="90">
        <f t="shared" si="21"/>
        <v>0.14200208743068524</v>
      </c>
      <c r="F85" s="89">
        <v>13</v>
      </c>
      <c r="G85" s="89">
        <v>6</v>
      </c>
      <c r="H85" s="89">
        <v>7</v>
      </c>
      <c r="I85" s="89">
        <v>2</v>
      </c>
      <c r="J85" s="89">
        <v>0</v>
      </c>
      <c r="K85" s="89">
        <v>0</v>
      </c>
      <c r="L85" s="89">
        <v>4</v>
      </c>
      <c r="M85" s="89">
        <v>422529</v>
      </c>
      <c r="N85" s="38"/>
    </row>
    <row r="86" spans="2:14" s="67" customFormat="1" ht="28.5">
      <c r="B86" s="16" t="s">
        <v>88</v>
      </c>
      <c r="C86" s="89">
        <v>5</v>
      </c>
      <c r="D86" s="91">
        <f t="shared" si="20"/>
        <v>0.16666666666666666</v>
      </c>
      <c r="E86" s="90">
        <f t="shared" si="21"/>
        <v>0.11823265822485488</v>
      </c>
      <c r="F86" s="89">
        <v>5</v>
      </c>
      <c r="G86" s="89">
        <v>5</v>
      </c>
      <c r="H86" s="89">
        <v>0</v>
      </c>
      <c r="I86" s="89">
        <v>1</v>
      </c>
      <c r="J86" s="89">
        <v>0</v>
      </c>
      <c r="K86" s="89">
        <v>0</v>
      </c>
      <c r="L86" s="89">
        <v>4</v>
      </c>
      <c r="M86" s="89">
        <v>422895</v>
      </c>
      <c r="N86" s="38"/>
    </row>
    <row r="87" spans="2:14" s="67" customFormat="1" ht="28.5">
      <c r="B87" s="16" t="s">
        <v>77</v>
      </c>
      <c r="C87" s="89">
        <v>7</v>
      </c>
      <c r="D87" s="91">
        <f t="shared" si="20"/>
        <v>0.23333333333333334</v>
      </c>
      <c r="E87" s="90">
        <f t="shared" si="21"/>
        <v>0.16550106629972716</v>
      </c>
      <c r="F87" s="89">
        <v>11</v>
      </c>
      <c r="G87" s="89">
        <v>7</v>
      </c>
      <c r="H87" s="89">
        <v>4</v>
      </c>
      <c r="I87" s="89">
        <v>2</v>
      </c>
      <c r="J87" s="89">
        <v>1</v>
      </c>
      <c r="K87" s="89">
        <v>1</v>
      </c>
      <c r="L87" s="89">
        <v>3</v>
      </c>
      <c r="M87" s="89">
        <v>422958</v>
      </c>
      <c r="N87" s="38"/>
    </row>
    <row r="88" spans="2:14" s="67" customFormat="1" ht="28.5">
      <c r="B88" s="16" t="s">
        <v>96</v>
      </c>
      <c r="C88" s="89">
        <v>4</v>
      </c>
      <c r="D88" s="91">
        <f t="shared" si="20"/>
        <v>0.13333333333333333</v>
      </c>
      <c r="E88" s="90">
        <f t="shared" si="21"/>
        <v>0.094549906986529</v>
      </c>
      <c r="F88" s="89">
        <v>7</v>
      </c>
      <c r="G88" s="89">
        <v>5</v>
      </c>
      <c r="H88" s="89">
        <v>2</v>
      </c>
      <c r="I88" s="89">
        <v>0</v>
      </c>
      <c r="J88" s="89">
        <v>1</v>
      </c>
      <c r="K88" s="89">
        <v>1</v>
      </c>
      <c r="L88" s="89">
        <v>2</v>
      </c>
      <c r="M88" s="89">
        <v>423057</v>
      </c>
      <c r="N88" s="38"/>
    </row>
    <row r="89" spans="2:14" s="67" customFormat="1" ht="28.5">
      <c r="B89" s="16" t="s">
        <v>97</v>
      </c>
      <c r="C89" s="89">
        <v>9</v>
      </c>
      <c r="D89" s="91">
        <f t="shared" si="20"/>
        <v>0.3</v>
      </c>
      <c r="E89" s="90">
        <f t="shared" si="21"/>
        <v>0.2126990804309756</v>
      </c>
      <c r="F89" s="89">
        <v>13</v>
      </c>
      <c r="G89" s="89">
        <v>11</v>
      </c>
      <c r="H89" s="89">
        <v>2</v>
      </c>
      <c r="I89" s="89">
        <v>1</v>
      </c>
      <c r="J89" s="89">
        <v>3</v>
      </c>
      <c r="K89" s="89">
        <v>0</v>
      </c>
      <c r="L89" s="89">
        <v>4</v>
      </c>
      <c r="M89" s="89">
        <v>423133</v>
      </c>
      <c r="N89" s="38"/>
    </row>
    <row r="90" spans="2:14" s="67" customFormat="1" ht="28.5">
      <c r="B90" s="16" t="s">
        <v>98</v>
      </c>
      <c r="C90" s="89">
        <v>8</v>
      </c>
      <c r="D90" s="91">
        <f t="shared" si="20"/>
        <v>0.26666666666666666</v>
      </c>
      <c r="E90" s="90">
        <f>C90/M90*10000</f>
        <v>0.188743792098713</v>
      </c>
      <c r="F90" s="89">
        <v>12</v>
      </c>
      <c r="G90" s="89">
        <v>8</v>
      </c>
      <c r="H90" s="89">
        <v>4</v>
      </c>
      <c r="I90" s="89">
        <v>0</v>
      </c>
      <c r="J90" s="89">
        <v>0</v>
      </c>
      <c r="K90" s="89">
        <v>2</v>
      </c>
      <c r="L90" s="89">
        <v>6</v>
      </c>
      <c r="M90" s="89">
        <v>423855</v>
      </c>
      <c r="N90" s="38"/>
    </row>
    <row r="91" spans="2:14" s="67" customFormat="1" ht="29.25" thickBot="1">
      <c r="B91" s="16" t="s">
        <v>534</v>
      </c>
      <c r="C91" s="89">
        <v>3</v>
      </c>
      <c r="D91" s="91">
        <f t="shared" si="20"/>
        <v>0.1</v>
      </c>
      <c r="E91" s="90">
        <f t="shared" si="21"/>
        <v>0.07069452659410266</v>
      </c>
      <c r="F91" s="89">
        <v>3</v>
      </c>
      <c r="G91" s="89">
        <v>3</v>
      </c>
      <c r="H91" s="89">
        <v>0</v>
      </c>
      <c r="I91" s="89">
        <v>2</v>
      </c>
      <c r="J91" s="89">
        <v>0</v>
      </c>
      <c r="K91" s="89">
        <v>0</v>
      </c>
      <c r="L91" s="89">
        <v>1</v>
      </c>
      <c r="M91" s="89">
        <v>424361</v>
      </c>
      <c r="N91" s="38"/>
    </row>
    <row r="92" spans="2:15" ht="24.75" customHeight="1" thickBot="1">
      <c r="B92" s="546" t="s">
        <v>144</v>
      </c>
      <c r="C92" s="570">
        <f>(C91-C90)/C90*100</f>
        <v>-62.5</v>
      </c>
      <c r="D92" s="569">
        <f>(D91-D90)/D90*100</f>
        <v>-62.5</v>
      </c>
      <c r="E92" s="59" t="s">
        <v>145</v>
      </c>
      <c r="F92" s="603">
        <f>(F91-F90)/F90*100</f>
        <v>-75</v>
      </c>
      <c r="G92" s="603">
        <f aca="true" t="shared" si="22" ref="G92:L92">(G91-G90)/G90*100</f>
        <v>-62.5</v>
      </c>
      <c r="H92" s="603">
        <f t="shared" si="22"/>
        <v>-100</v>
      </c>
      <c r="I92" s="559">
        <v>0</v>
      </c>
      <c r="J92" s="559">
        <v>0</v>
      </c>
      <c r="K92" s="603">
        <f t="shared" si="22"/>
        <v>-100</v>
      </c>
      <c r="L92" s="603">
        <f t="shared" si="22"/>
        <v>-83.33333333333334</v>
      </c>
      <c r="M92" s="24"/>
      <c r="N92" s="38"/>
      <c r="O92" s="56"/>
    </row>
    <row r="93" spans="2:15" ht="24.75" customHeight="1" thickBot="1">
      <c r="B93" s="614"/>
      <c r="C93" s="570"/>
      <c r="D93" s="569"/>
      <c r="E93" s="95">
        <f>E91-E90</f>
        <v>-0.11804926550461034</v>
      </c>
      <c r="F93" s="603"/>
      <c r="G93" s="603"/>
      <c r="H93" s="603"/>
      <c r="I93" s="559"/>
      <c r="J93" s="559"/>
      <c r="K93" s="603"/>
      <c r="L93" s="603"/>
      <c r="M93" s="96"/>
      <c r="N93" s="38"/>
      <c r="O93" s="56"/>
    </row>
    <row r="94" spans="2:13" ht="24.75" customHeight="1" thickBot="1">
      <c r="B94" s="602" t="s">
        <v>146</v>
      </c>
      <c r="C94" s="603">
        <f>(C91-C78)/C78*100</f>
        <v>-25</v>
      </c>
      <c r="D94" s="603">
        <f>(D91-D78)/D78*100</f>
        <v>-24.999999999999993</v>
      </c>
      <c r="E94" s="59" t="s">
        <v>145</v>
      </c>
      <c r="F94" s="603">
        <f>(F91-F78)/F78*100</f>
        <v>-57.14285714285714</v>
      </c>
      <c r="G94" s="603">
        <f aca="true" t="shared" si="23" ref="G94:L94">(G91-G78)/G78*100</f>
        <v>-25</v>
      </c>
      <c r="H94" s="603">
        <f t="shared" si="23"/>
        <v>-100</v>
      </c>
      <c r="I94" s="603">
        <f t="shared" si="23"/>
        <v>-33.33333333333333</v>
      </c>
      <c r="J94" s="610">
        <v>0</v>
      </c>
      <c r="K94" s="610">
        <v>0</v>
      </c>
      <c r="L94" s="610">
        <f t="shared" si="23"/>
        <v>0</v>
      </c>
      <c r="M94" s="24"/>
    </row>
    <row r="95" spans="2:13" ht="24.75" customHeight="1" thickBot="1">
      <c r="B95" s="601"/>
      <c r="C95" s="603"/>
      <c r="D95" s="603"/>
      <c r="E95" s="95">
        <f>E91-E78</f>
        <v>-0.024758109807714757</v>
      </c>
      <c r="F95" s="603"/>
      <c r="G95" s="603"/>
      <c r="H95" s="603"/>
      <c r="I95" s="603"/>
      <c r="J95" s="611"/>
      <c r="K95" s="611"/>
      <c r="L95" s="611"/>
      <c r="M95" s="24"/>
    </row>
    <row r="96" spans="2:134" ht="24.75" customHeight="1">
      <c r="B96" s="563" t="s">
        <v>147</v>
      </c>
      <c r="C96" s="563"/>
      <c r="D96" s="563"/>
      <c r="E96" s="604"/>
      <c r="F96" s="604"/>
      <c r="G96" s="604"/>
      <c r="H96" s="604"/>
      <c r="I96" s="606"/>
      <c r="J96" s="606"/>
      <c r="K96" s="97"/>
      <c r="L96" s="606"/>
      <c r="M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</row>
    <row r="97" spans="2:134" ht="0.75" customHeight="1">
      <c r="B97" s="605" t="s">
        <v>148</v>
      </c>
      <c r="C97" s="605"/>
      <c r="D97" s="605"/>
      <c r="E97" s="604"/>
      <c r="F97" s="604"/>
      <c r="G97" s="604"/>
      <c r="H97" s="604"/>
      <c r="I97" s="606"/>
      <c r="J97" s="606"/>
      <c r="K97" s="97"/>
      <c r="L97" s="606"/>
      <c r="M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</row>
    <row r="98" spans="2:4" ht="24.75" customHeight="1">
      <c r="B98" s="579" t="s">
        <v>149</v>
      </c>
      <c r="C98" s="541"/>
      <c r="D98" s="541"/>
    </row>
    <row r="100" spans="2:12" ht="24.75" customHeight="1">
      <c r="B100" s="562"/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</row>
  </sheetData>
  <mergeCells count="35">
    <mergeCell ref="E2:E3"/>
    <mergeCell ref="B92:B93"/>
    <mergeCell ref="B94:B95"/>
    <mergeCell ref="C92:C93"/>
    <mergeCell ref="D92:D93"/>
    <mergeCell ref="G92:G93"/>
    <mergeCell ref="B1:L1"/>
    <mergeCell ref="G96:G97"/>
    <mergeCell ref="C94:C95"/>
    <mergeCell ref="D94:D95"/>
    <mergeCell ref="G94:G95"/>
    <mergeCell ref="F94:F95"/>
    <mergeCell ref="L92:L93"/>
    <mergeCell ref="J92:J93"/>
    <mergeCell ref="I92:I93"/>
    <mergeCell ref="E96:E97"/>
    <mergeCell ref="F2:H2"/>
    <mergeCell ref="J94:J95"/>
    <mergeCell ref="I2:L2"/>
    <mergeCell ref="H94:H95"/>
    <mergeCell ref="H92:H93"/>
    <mergeCell ref="F92:F93"/>
    <mergeCell ref="L94:L95"/>
    <mergeCell ref="I94:I95"/>
    <mergeCell ref="K94:K95"/>
    <mergeCell ref="K92:K93"/>
    <mergeCell ref="F96:F97"/>
    <mergeCell ref="B100:L100"/>
    <mergeCell ref="J96:J97"/>
    <mergeCell ref="L96:L97"/>
    <mergeCell ref="I96:I97"/>
    <mergeCell ref="B98:D98"/>
    <mergeCell ref="B96:D96"/>
    <mergeCell ref="B97:D97"/>
    <mergeCell ref="H96:H9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2009-09-18T03:27:32Z</cp:lastPrinted>
  <dcterms:created xsi:type="dcterms:W3CDTF">2003-05-13T02:19:39Z</dcterms:created>
  <dcterms:modified xsi:type="dcterms:W3CDTF">2009-09-18T03:30:08Z</dcterms:modified>
  <cp:category/>
  <cp:version/>
  <cp:contentType/>
  <cp:contentStatus/>
</cp:coreProperties>
</file>